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'4кв'!$A$1:$E$49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26" i="20" l="1"/>
  <c r="C19" i="20" l="1"/>
  <c r="C16" i="20"/>
  <c r="C15" i="20"/>
  <c r="C9" i="20"/>
  <c r="B46" i="19"/>
  <c r="C8" i="20"/>
  <c r="C10" i="20" s="1"/>
  <c r="C6" i="20"/>
  <c r="C17" i="20"/>
  <c r="B44" i="19"/>
  <c r="E26" i="19"/>
  <c r="E24" i="19"/>
  <c r="C14" i="20" s="1"/>
  <c r="E23" i="19"/>
  <c r="E22" i="19"/>
  <c r="C12" i="20" s="1"/>
  <c r="B48" i="19" l="1"/>
  <c r="E27" i="19"/>
  <c r="C13" i="20"/>
  <c r="C20" i="20" s="1"/>
  <c r="C21" i="20" s="1"/>
  <c r="B49" i="19"/>
  <c r="B45" i="18"/>
  <c r="E24" i="18"/>
  <c r="E23" i="18"/>
  <c r="E22" i="18"/>
  <c r="E28" i="18" l="1"/>
  <c r="B49" i="18" s="1"/>
  <c r="B50" i="18"/>
  <c r="B45" i="17" l="1"/>
  <c r="E24" i="17"/>
  <c r="E23" i="17"/>
  <c r="E22" i="17"/>
  <c r="E28" i="17" s="1"/>
  <c r="B49" i="17" s="1"/>
  <c r="B50" i="17" l="1"/>
  <c r="E28" i="16"/>
  <c r="E27" i="16" l="1"/>
  <c r="E26" i="16"/>
  <c r="E24" i="16"/>
  <c r="E23" i="16"/>
  <c r="E22" i="16"/>
  <c r="B49" i="16" l="1"/>
  <c r="B50" i="16" s="1"/>
</calcChain>
</file>

<file path=xl/sharedStrings.xml><?xml version="1.0" encoding="utf-8"?>
<sst xmlns="http://schemas.openxmlformats.org/spreadsheetml/2006/main" count="278" uniqueCount="104">
  <si>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</si>
  <si>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</si>
  <si>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</si>
  <si>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</si>
  <si>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</si>
  <si>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</si>
  <si>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</si>
  <si>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</si>
  <si>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</si>
  <si>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</si>
  <si>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</si>
  <si>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</si>
  <si>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</si>
  <si>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</si>
  <si>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</si>
  <si>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</si>
  <si>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</si>
  <si>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</si>
  <si>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</si>
  <si>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</si>
  <si>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</si>
  <si>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</si>
  <si>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</si>
  <si>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</si>
  <si>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</si>
  <si>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Комсомольская, д. 17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</si>
  <si>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Ходарева Андрея Владимировича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</si>
  <si>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№35  от   01.05.2015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</si>
  <si>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Комсомольская</t>
    </r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</si>
  <si>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</si>
  <si>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</si>
  <si>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 Ходарева А.В.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</si>
  <si>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</si>
  <si>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</si>
  <si>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</si>
  <si>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</si>
  <si>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</si>
  <si>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</si>
  <si>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интернет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</si>
  <si>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 от 01.04.2016 г.</t>
    </r>
  </si>
  <si>
    <t>Расходы по содержанию и тек. ремонту</t>
  </si>
  <si>
    <t>Общая площадь квартир - 911,4м2</t>
  </si>
  <si>
    <t>Итого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</si>
  <si>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</si>
  <si>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</si>
  <si>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</si>
  <si>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</si>
  <si>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</si>
  <si>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ч/час</t>
  </si>
  <si>
    <t>уборка снега на чердаке</t>
  </si>
  <si>
    <t>замена стояка КНС кв.16,20</t>
  </si>
  <si>
    <t>февраль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</si>
  <si>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</si>
  <si>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</si>
  <si>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сорок пять тысяч шестьсот семьдесят три рубля 03 копейки</t>
  </si>
  <si>
    <t>Предъявлено населению 44198,28</t>
  </si>
  <si>
    <t>за 2 квартал 2021 года</t>
  </si>
  <si>
    <t>"30" 06  2021 г.</t>
  </si>
  <si>
    <t>2 квартал</t>
  </si>
  <si>
    <t>Поверка ОДПУ ТЭ</t>
  </si>
  <si>
    <t xml:space="preserve">           2. Всего за период с "01" 04 2021 г. по "30" 06 2021 г. выполнено работ (оказано услуг) на общую сумму сорок шесть тысяч шестьсот пятьдесят четыре рубля 48 копеек</t>
  </si>
  <si>
    <t>Предъявлено населению 44236,74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</si>
  <si>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</si>
  <si>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</si>
  <si>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</si>
  <si>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</si>
  <si>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</si>
  <si>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пятьдесят две тысячи восемьсот семьдесят один рубль 82 копейки</t>
  </si>
  <si>
    <t>Предъявлено населению 46320,3</t>
  </si>
  <si>
    <t>за 4 квартал 2021 года</t>
  </si>
  <si>
    <t>"31" 12  2021 г.</t>
  </si>
  <si>
    <t>заделка щелей под коньком кровли</t>
  </si>
  <si>
    <t>4 квартал</t>
  </si>
  <si>
    <t>декабрь</t>
  </si>
  <si>
    <t>Предъявлено населению 46317,3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</si>
  <si>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</si>
  <si>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</si>
  <si>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</si>
  <si>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</si>
  <si>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</si>
  <si>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</si>
  <si>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 xml:space="preserve">Оплачено за размещение оборудования в МОП интернет Ростелеком 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</si>
  <si>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</si>
  <si>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</si>
  <si>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</si>
  <si>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</si>
  <si>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</si>
  <si>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</si>
  <si>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</si>
  <si>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</si>
  <si>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</si>
  <si>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</si>
  <si>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</si>
  <si>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</si>
  <si>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</si>
  <si>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ул.Комсомольская, д.17</t>
  </si>
  <si>
    <t>Начислено всего 181004,04</t>
  </si>
  <si>
    <t>Непредвиденные работы 17 ч/ч</t>
  </si>
  <si>
    <t>* Поверка ОДПУ ТЭ</t>
  </si>
  <si>
    <t xml:space="preserve">           2. Всего за период с "01" 10 2021 г. по "31" 12 2021 г. выполнено работ (оказано услуг) на общую сумму сорок пять тысяч пятьсот девятнадцать рублей 60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</si>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</sst>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4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164" fontId="8" fillId="0" borderId="0" xfId="1" applyNumberFormat="1" applyFont="1"/>
    <xf numFmtId="164" fontId="4" fillId="0" borderId="0" xfId="1" applyNumberFormat="1" applyFont="1"/>
    <xf numFmtId="0" fontId="10" fillId="0" borderId="0" xfId="0" applyFont="1"/>
    <xf numFmtId="43" fontId="4" fillId="0" borderId="0" xfId="0" applyNumberFormat="1" applyFont="1"/>
    <xf numFmtId="0" fontId="4" fillId="0" borderId="1" xfId="0" applyFont="1" applyBorder="1"/>
    <xf numFmtId="0" fontId="3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8" fillId="0" borderId="1" xfId="0" applyFont="1" applyBorder="1"/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11" fillId="0" borderId="4" xfId="0" applyFont="1" applyBorder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2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2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Normal="100" zoomScaleSheetLayoutView="100" workbookViewId="0">
      <selection activeCell="A27" sqref="A2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x14ac:dyDescent="0.25">
      <c r="A3" s="79" t="s">
        <v>52</v>
      </c>
      <c r="B3" s="79"/>
      <c r="C3" s="79"/>
      <c r="D3" s="79"/>
      <c r="E3" s="79"/>
    </row>
    <row r="4" spans="1:5" s="1" customFormat="1" ht="15.75" x14ac:dyDescent="0.25">
      <c r="A4" s="18" t="s">
        <v>13</v>
      </c>
      <c r="B4" s="4"/>
      <c r="C4" s="4"/>
      <c r="D4" s="81" t="s">
        <v>53</v>
      </c>
      <c r="E4" s="81"/>
    </row>
    <row r="5" spans="1:5" x14ac:dyDescent="0.25">
      <c r="A5" s="24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0" t="s">
        <v>25</v>
      </c>
      <c r="B7" s="80"/>
      <c r="C7" s="80"/>
      <c r="D7" s="80"/>
      <c r="E7" s="80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1" t="s">
        <v>26</v>
      </c>
      <c r="B9" s="71"/>
      <c r="C9" s="71"/>
      <c r="D9" s="71"/>
      <c r="E9" s="71"/>
    </row>
    <row r="10" spans="1:5" ht="24.75" customHeight="1" x14ac:dyDescent="0.25">
      <c r="A10" s="73" t="s">
        <v>14</v>
      </c>
      <c r="B10" s="74"/>
      <c r="C10" s="74"/>
      <c r="D10" s="74"/>
      <c r="E10" s="74"/>
    </row>
    <row r="11" spans="1:5" ht="31.5" customHeight="1" x14ac:dyDescent="0.25">
      <c r="A11" s="71" t="s">
        <v>39</v>
      </c>
      <c r="B11" s="71"/>
      <c r="C11" s="71"/>
      <c r="D11" s="71"/>
      <c r="E11" s="71"/>
    </row>
    <row r="12" spans="1:5" ht="18.75" customHeight="1" x14ac:dyDescent="0.25">
      <c r="A12" s="69" t="s">
        <v>15</v>
      </c>
      <c r="B12" s="70"/>
      <c r="C12" s="70"/>
      <c r="D12" s="70"/>
      <c r="E12" s="70"/>
    </row>
    <row r="13" spans="1:5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9" t="s">
        <v>2</v>
      </c>
      <c r="B14" s="70"/>
      <c r="C14" s="70"/>
      <c r="D14" s="70"/>
      <c r="E14" s="70"/>
    </row>
    <row r="15" spans="1:5" x14ac:dyDescent="0.25">
      <c r="A15" s="71" t="s">
        <v>22</v>
      </c>
      <c r="B15" s="71"/>
      <c r="C15" s="71"/>
      <c r="D15" s="71"/>
      <c r="E15" s="71"/>
    </row>
    <row r="16" spans="1:5" ht="14.25" customHeight="1" x14ac:dyDescent="0.25">
      <c r="A16" s="69" t="s">
        <v>16</v>
      </c>
      <c r="B16" s="70"/>
      <c r="C16" s="70"/>
      <c r="D16" s="70"/>
      <c r="E16" s="70"/>
    </row>
    <row r="17" spans="1:7" ht="30.75" customHeight="1" x14ac:dyDescent="0.25">
      <c r="A17" s="71" t="s">
        <v>17</v>
      </c>
      <c r="B17" s="71"/>
      <c r="C17" s="71"/>
      <c r="D17" s="71"/>
      <c r="E17" s="71"/>
    </row>
    <row r="18" spans="1:7" ht="63.75" customHeight="1" x14ac:dyDescent="0.25">
      <c r="A18" s="71" t="s">
        <v>27</v>
      </c>
      <c r="B18" s="71"/>
      <c r="C18" s="71"/>
      <c r="D18" s="71"/>
      <c r="E18" s="71"/>
    </row>
    <row r="19" spans="1:7" ht="33.75" customHeight="1" x14ac:dyDescent="0.25">
      <c r="A19" s="82" t="s">
        <v>28</v>
      </c>
      <c r="B19" s="82"/>
      <c r="C19" s="82"/>
      <c r="D19" s="82"/>
      <c r="E19" s="82"/>
    </row>
    <row r="20" spans="1:7" x14ac:dyDescent="0.25">
      <c r="A20" s="82"/>
      <c r="B20" s="82"/>
      <c r="C20" s="82"/>
      <c r="D20" s="82"/>
      <c r="E20" s="82"/>
      <c r="F20" s="2">
        <v>911.4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44</v>
      </c>
      <c r="C22" s="3" t="s">
        <v>4</v>
      </c>
      <c r="D22" s="3">
        <v>10.17</v>
      </c>
      <c r="E22" s="8">
        <f>D22*F20*G20</f>
        <v>27806.813999999998</v>
      </c>
      <c r="G22" s="15"/>
    </row>
    <row r="23" spans="1:7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9378.3060000000005</v>
      </c>
      <c r="G23" s="15"/>
    </row>
    <row r="24" spans="1:7" ht="75" x14ac:dyDescent="0.25">
      <c r="A24" s="7" t="s">
        <v>47</v>
      </c>
      <c r="B24" s="9" t="s">
        <v>32</v>
      </c>
      <c r="C24" s="3" t="s">
        <v>4</v>
      </c>
      <c r="D24" s="3"/>
      <c r="E24" s="8">
        <f>1186.14*3</f>
        <v>3558.42</v>
      </c>
      <c r="G24" s="15"/>
    </row>
    <row r="25" spans="1:7" x14ac:dyDescent="0.25">
      <c r="A25" s="21" t="s">
        <v>29</v>
      </c>
      <c r="B25" s="9" t="s">
        <v>32</v>
      </c>
      <c r="C25" s="22" t="s">
        <v>33</v>
      </c>
      <c r="D25" s="3"/>
      <c r="E25" s="8">
        <v>2239.14</v>
      </c>
      <c r="G25" s="15"/>
    </row>
    <row r="26" spans="1:7" x14ac:dyDescent="0.25">
      <c r="A26" t="s">
        <v>49</v>
      </c>
      <c r="B26" s="9" t="s">
        <v>51</v>
      </c>
      <c r="C26" s="22" t="s">
        <v>48</v>
      </c>
      <c r="D26" s="3">
        <v>1</v>
      </c>
      <c r="E26" s="8">
        <f>D26*206.95</f>
        <v>206.95</v>
      </c>
      <c r="G26" s="15"/>
    </row>
    <row r="27" spans="1:7" x14ac:dyDescent="0.25">
      <c r="A27" s="27" t="s">
        <v>50</v>
      </c>
      <c r="B27" s="9" t="s">
        <v>51</v>
      </c>
      <c r="C27" s="22" t="s">
        <v>48</v>
      </c>
      <c r="D27" s="3">
        <v>12</v>
      </c>
      <c r="E27" s="8">
        <f>D27*206.95</f>
        <v>2483.3999999999996</v>
      </c>
      <c r="G27" s="15"/>
    </row>
    <row r="28" spans="1:7" x14ac:dyDescent="0.25">
      <c r="A28" s="19" t="s">
        <v>42</v>
      </c>
      <c r="B28" s="16"/>
      <c r="C28" s="16"/>
      <c r="D28" s="16"/>
      <c r="E28" s="10">
        <f>SUM(E22:E27)</f>
        <v>45673.029999999992</v>
      </c>
    </row>
    <row r="29" spans="1:7" ht="30" customHeight="1" x14ac:dyDescent="0.25">
      <c r="A29" s="83" t="s">
        <v>54</v>
      </c>
      <c r="B29" s="83"/>
      <c r="C29" s="83"/>
      <c r="D29" s="83"/>
      <c r="E29" s="83"/>
    </row>
    <row r="30" spans="1:7" ht="30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0.75" customHeight="1" x14ac:dyDescent="0.25">
      <c r="A32" s="71" t="s">
        <v>34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25"/>
      <c r="B34" s="25"/>
      <c r="C34" s="25"/>
      <c r="D34" s="25"/>
      <c r="E34" s="25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1" t="s">
        <v>18</v>
      </c>
      <c r="B36" s="71"/>
      <c r="C36" s="71"/>
      <c r="D36" s="71"/>
      <c r="E36" s="71"/>
    </row>
    <row r="37" spans="1:5" x14ac:dyDescent="0.25">
      <c r="A37" s="67" t="s">
        <v>30</v>
      </c>
      <c r="B37" s="67"/>
      <c r="C37" s="67"/>
      <c r="D37" s="67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23"/>
      <c r="B39" s="23"/>
      <c r="C39" s="23"/>
      <c r="D39" s="23"/>
      <c r="E39" s="23"/>
    </row>
    <row r="40" spans="1:5" x14ac:dyDescent="0.25">
      <c r="A40" s="67" t="s">
        <v>31</v>
      </c>
      <c r="B40" s="67"/>
      <c r="C40" s="67"/>
      <c r="D40" s="67"/>
      <c r="E40" s="5"/>
    </row>
    <row r="41" spans="1:5" x14ac:dyDescent="0.25">
      <c r="B41" s="68" t="s">
        <v>19</v>
      </c>
      <c r="C41" s="68"/>
      <c r="D41" s="68"/>
      <c r="E41" s="6" t="s">
        <v>6</v>
      </c>
    </row>
    <row r="43" spans="1:5" x14ac:dyDescent="0.25">
      <c r="A43" s="2" t="s">
        <v>41</v>
      </c>
    </row>
    <row r="44" spans="1:5" x14ac:dyDescent="0.25">
      <c r="A44" s="11" t="s">
        <v>35</v>
      </c>
    </row>
    <row r="45" spans="1:5" x14ac:dyDescent="0.25">
      <c r="A45" s="2" t="s">
        <v>43</v>
      </c>
      <c r="B45" s="12">
        <v>17812.419999999998</v>
      </c>
    </row>
    <row r="46" spans="1:5" ht="31.5" x14ac:dyDescent="0.25">
      <c r="A46" s="17" t="s">
        <v>55</v>
      </c>
      <c r="B46" s="13"/>
    </row>
    <row r="47" spans="1:5" x14ac:dyDescent="0.25">
      <c r="A47" s="2" t="s">
        <v>37</v>
      </c>
      <c r="B47" s="13">
        <v>43702.73</v>
      </c>
    </row>
    <row r="48" spans="1:5" x14ac:dyDescent="0.25">
      <c r="A48" s="2" t="s">
        <v>38</v>
      </c>
      <c r="B48" s="13">
        <v>450</v>
      </c>
    </row>
    <row r="49" spans="1:2" ht="26.25" customHeight="1" x14ac:dyDescent="0.25">
      <c r="A49" s="26" t="s">
        <v>40</v>
      </c>
      <c r="B49" s="13">
        <f>E28</f>
        <v>45673.029999999992</v>
      </c>
    </row>
    <row r="50" spans="1:2" x14ac:dyDescent="0.25">
      <c r="A50" s="14" t="s">
        <v>36</v>
      </c>
      <c r="B50" s="12">
        <f>B45+B47+B48-B49</f>
        <v>16292.12000000001</v>
      </c>
    </row>
  </sheetData>
  <mergeCells count="30"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  <mergeCell ref="A40:D40"/>
    <mergeCell ref="B41:D41"/>
    <mergeCell ref="A14:E14"/>
    <mergeCell ref="A8:E8"/>
    <mergeCell ref="A36:E36"/>
    <mergeCell ref="A37:D37"/>
    <mergeCell ref="B38:D38"/>
    <mergeCell ref="A9:E9"/>
    <mergeCell ref="A10:E10"/>
    <mergeCell ref="A11:E11"/>
    <mergeCell ref="A12:E12"/>
    <mergeCell ref="A13:E13"/>
    <mergeCell ref="A33:E33"/>
    <mergeCell ref="A35:E35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22" zoomScaleNormal="100" zoomScaleSheetLayoutView="100" workbookViewId="0">
      <selection activeCell="A26" sqref="A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x14ac:dyDescent="0.25">
      <c r="A3" s="79" t="s">
        <v>56</v>
      </c>
      <c r="B3" s="79"/>
      <c r="C3" s="79"/>
      <c r="D3" s="79"/>
      <c r="E3" s="79"/>
    </row>
    <row r="4" spans="1:5" s="1" customFormat="1" ht="15.75" x14ac:dyDescent="0.25">
      <c r="A4" s="18" t="s">
        <v>13</v>
      </c>
      <c r="B4" s="4"/>
      <c r="C4" s="4"/>
      <c r="D4" s="81" t="s">
        <v>57</v>
      </c>
      <c r="E4" s="81"/>
    </row>
    <row r="5" spans="1:5" x14ac:dyDescent="0.25">
      <c r="A5" s="30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0" t="s">
        <v>25</v>
      </c>
      <c r="B7" s="80"/>
      <c r="C7" s="80"/>
      <c r="D7" s="80"/>
      <c r="E7" s="80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1" t="s">
        <v>26</v>
      </c>
      <c r="B9" s="71"/>
      <c r="C9" s="71"/>
      <c r="D9" s="71"/>
      <c r="E9" s="71"/>
    </row>
    <row r="10" spans="1:5" ht="24.75" customHeight="1" x14ac:dyDescent="0.25">
      <c r="A10" s="73" t="s">
        <v>14</v>
      </c>
      <c r="B10" s="74"/>
      <c r="C10" s="74"/>
      <c r="D10" s="74"/>
      <c r="E10" s="74"/>
    </row>
    <row r="11" spans="1:5" ht="31.5" customHeight="1" x14ac:dyDescent="0.25">
      <c r="A11" s="71" t="s">
        <v>39</v>
      </c>
      <c r="B11" s="71"/>
      <c r="C11" s="71"/>
      <c r="D11" s="71"/>
      <c r="E11" s="71"/>
    </row>
    <row r="12" spans="1:5" ht="18.75" customHeight="1" x14ac:dyDescent="0.25">
      <c r="A12" s="69" t="s">
        <v>15</v>
      </c>
      <c r="B12" s="70"/>
      <c r="C12" s="70"/>
      <c r="D12" s="70"/>
      <c r="E12" s="70"/>
    </row>
    <row r="13" spans="1:5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9" t="s">
        <v>2</v>
      </c>
      <c r="B14" s="70"/>
      <c r="C14" s="70"/>
      <c r="D14" s="70"/>
      <c r="E14" s="70"/>
    </row>
    <row r="15" spans="1:5" x14ac:dyDescent="0.25">
      <c r="A15" s="71" t="s">
        <v>22</v>
      </c>
      <c r="B15" s="71"/>
      <c r="C15" s="71"/>
      <c r="D15" s="71"/>
      <c r="E15" s="71"/>
    </row>
    <row r="16" spans="1:5" ht="14.25" customHeight="1" x14ac:dyDescent="0.25">
      <c r="A16" s="69" t="s">
        <v>16</v>
      </c>
      <c r="B16" s="70"/>
      <c r="C16" s="70"/>
      <c r="D16" s="70"/>
      <c r="E16" s="70"/>
    </row>
    <row r="17" spans="1:7" ht="30.75" customHeight="1" x14ac:dyDescent="0.25">
      <c r="A17" s="71" t="s">
        <v>17</v>
      </c>
      <c r="B17" s="71"/>
      <c r="C17" s="71"/>
      <c r="D17" s="71"/>
      <c r="E17" s="71"/>
    </row>
    <row r="18" spans="1:7" ht="63.75" customHeight="1" x14ac:dyDescent="0.25">
      <c r="A18" s="71" t="s">
        <v>27</v>
      </c>
      <c r="B18" s="71"/>
      <c r="C18" s="71"/>
      <c r="D18" s="71"/>
      <c r="E18" s="71"/>
    </row>
    <row r="19" spans="1:7" ht="33.75" customHeight="1" x14ac:dyDescent="0.25">
      <c r="A19" s="82" t="s">
        <v>28</v>
      </c>
      <c r="B19" s="82"/>
      <c r="C19" s="82"/>
      <c r="D19" s="82"/>
      <c r="E19" s="82"/>
    </row>
    <row r="20" spans="1:7" x14ac:dyDescent="0.25">
      <c r="A20" s="82"/>
      <c r="B20" s="82"/>
      <c r="C20" s="82"/>
      <c r="D20" s="82"/>
      <c r="E20" s="82"/>
      <c r="F20" s="2">
        <v>911.4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44</v>
      </c>
      <c r="C22" s="3" t="s">
        <v>4</v>
      </c>
      <c r="D22" s="3">
        <v>10.17</v>
      </c>
      <c r="E22" s="8">
        <f>D22*F20*G20</f>
        <v>27806.813999999998</v>
      </c>
      <c r="G22" s="15"/>
    </row>
    <row r="23" spans="1:7" x14ac:dyDescent="0.25">
      <c r="A23" s="7" t="s">
        <v>45</v>
      </c>
      <c r="B23" s="9" t="s">
        <v>24</v>
      </c>
      <c r="C23" s="3" t="s">
        <v>4</v>
      </c>
      <c r="D23" s="3">
        <v>3.43</v>
      </c>
      <c r="E23" s="8">
        <f>D23*F20*G20</f>
        <v>9378.3060000000005</v>
      </c>
      <c r="G23" s="15"/>
    </row>
    <row r="24" spans="1:7" ht="61.5" customHeight="1" x14ac:dyDescent="0.25">
      <c r="A24" s="7" t="s">
        <v>62</v>
      </c>
      <c r="B24" s="9" t="s">
        <v>58</v>
      </c>
      <c r="C24" s="22" t="s">
        <v>33</v>
      </c>
      <c r="D24" s="3"/>
      <c r="E24" s="8">
        <f>1186.14*2</f>
        <v>2372.2800000000002</v>
      </c>
      <c r="G24" s="15"/>
    </row>
    <row r="25" spans="1:7" x14ac:dyDescent="0.25">
      <c r="A25" s="21" t="s">
        <v>29</v>
      </c>
      <c r="B25" s="9" t="s">
        <v>58</v>
      </c>
      <c r="C25" s="22" t="s">
        <v>33</v>
      </c>
      <c r="D25" s="3"/>
      <c r="E25" s="8">
        <v>168</v>
      </c>
      <c r="G25" s="15"/>
    </row>
    <row r="26" spans="1:7" x14ac:dyDescent="0.25">
      <c r="A26" t="s">
        <v>59</v>
      </c>
      <c r="B26" s="9" t="s">
        <v>58</v>
      </c>
      <c r="C26" s="22" t="s">
        <v>33</v>
      </c>
      <c r="D26" s="3"/>
      <c r="E26" s="8">
        <v>6929.08</v>
      </c>
      <c r="G26" s="15"/>
    </row>
    <row r="27" spans="1:7" x14ac:dyDescent="0.25">
      <c r="A27" s="27"/>
      <c r="B27" s="9"/>
      <c r="C27" s="22"/>
      <c r="D27" s="3"/>
      <c r="E27" s="8"/>
      <c r="G27" s="15"/>
    </row>
    <row r="28" spans="1:7" x14ac:dyDescent="0.25">
      <c r="A28" s="19" t="s">
        <v>42</v>
      </c>
      <c r="B28" s="16"/>
      <c r="C28" s="16"/>
      <c r="D28" s="16"/>
      <c r="E28" s="10">
        <f>SUM(E22:E27)</f>
        <v>46654.479999999996</v>
      </c>
    </row>
    <row r="29" spans="1:7" ht="30" customHeight="1" x14ac:dyDescent="0.25">
      <c r="A29" s="84" t="s">
        <v>60</v>
      </c>
      <c r="B29" s="84"/>
      <c r="C29" s="84"/>
      <c r="D29" s="84"/>
      <c r="E29" s="84"/>
    </row>
    <row r="30" spans="1:7" ht="30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0.75" customHeight="1" x14ac:dyDescent="0.25">
      <c r="A32" s="71" t="s">
        <v>34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28"/>
      <c r="B34" s="28"/>
      <c r="C34" s="28"/>
      <c r="D34" s="28"/>
      <c r="E34" s="28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1" t="s">
        <v>18</v>
      </c>
      <c r="B36" s="71"/>
      <c r="C36" s="71"/>
      <c r="D36" s="71"/>
      <c r="E36" s="71"/>
    </row>
    <row r="37" spans="1:5" x14ac:dyDescent="0.25">
      <c r="A37" s="67" t="s">
        <v>30</v>
      </c>
      <c r="B37" s="67"/>
      <c r="C37" s="67"/>
      <c r="D37" s="67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29"/>
      <c r="B39" s="29"/>
      <c r="C39" s="29"/>
      <c r="D39" s="29"/>
      <c r="E39" s="29"/>
    </row>
    <row r="40" spans="1:5" x14ac:dyDescent="0.25">
      <c r="A40" s="67" t="s">
        <v>31</v>
      </c>
      <c r="B40" s="67"/>
      <c r="C40" s="67"/>
      <c r="D40" s="67"/>
      <c r="E40" s="5"/>
    </row>
    <row r="41" spans="1:5" x14ac:dyDescent="0.25">
      <c r="B41" s="68" t="s">
        <v>19</v>
      </c>
      <c r="C41" s="68"/>
      <c r="D41" s="68"/>
      <c r="E41" s="6" t="s">
        <v>6</v>
      </c>
    </row>
    <row r="43" spans="1:5" x14ac:dyDescent="0.25">
      <c r="A43" s="2" t="s">
        <v>41</v>
      </c>
    </row>
    <row r="44" spans="1:5" x14ac:dyDescent="0.25">
      <c r="A44" s="11" t="s">
        <v>35</v>
      </c>
    </row>
    <row r="45" spans="1:5" x14ac:dyDescent="0.25">
      <c r="A45" s="2" t="s">
        <v>43</v>
      </c>
      <c r="B45" s="12">
        <f>'1кв'!B50</f>
        <v>16292.12000000001</v>
      </c>
    </row>
    <row r="46" spans="1:5" ht="31.5" x14ac:dyDescent="0.25">
      <c r="A46" s="17" t="s">
        <v>61</v>
      </c>
      <c r="B46" s="13"/>
    </row>
    <row r="47" spans="1:5" x14ac:dyDescent="0.25">
      <c r="A47" s="2" t="s">
        <v>37</v>
      </c>
      <c r="B47" s="13">
        <v>45665.52</v>
      </c>
    </row>
    <row r="48" spans="1:5" x14ac:dyDescent="0.25">
      <c r="A48" s="2" t="s">
        <v>38</v>
      </c>
      <c r="B48" s="13">
        <v>450</v>
      </c>
    </row>
    <row r="49" spans="1:2" ht="26.25" customHeight="1" x14ac:dyDescent="0.25">
      <c r="A49" s="31" t="s">
        <v>40</v>
      </c>
      <c r="B49" s="13">
        <f>E28</f>
        <v>46654.479999999996</v>
      </c>
    </row>
    <row r="50" spans="1:2" x14ac:dyDescent="0.25">
      <c r="A50" s="14" t="s">
        <v>36</v>
      </c>
      <c r="B50" s="12">
        <f>B45+B47+B48-B49</f>
        <v>15753.160000000011</v>
      </c>
    </row>
  </sheetData>
  <mergeCells count="30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6" zoomScaleNormal="100" zoomScaleSheetLayoutView="100" workbookViewId="0">
      <selection activeCell="B26" sqref="B2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x14ac:dyDescent="0.25">
      <c r="A3" s="79" t="s">
        <v>63</v>
      </c>
      <c r="B3" s="79"/>
      <c r="C3" s="79"/>
      <c r="D3" s="79"/>
      <c r="E3" s="79"/>
    </row>
    <row r="4" spans="1:5" s="1" customFormat="1" ht="30" x14ac:dyDescent="0.25">
      <c r="A4" s="18" t="s">
        <v>13</v>
      </c>
      <c r="B4" s="4"/>
      <c r="C4" s="4"/>
      <c r="D4" s="4"/>
      <c r="E4" s="33" t="s">
        <v>64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0" t="s">
        <v>25</v>
      </c>
      <c r="B7" s="80"/>
      <c r="C7" s="80"/>
      <c r="D7" s="80"/>
      <c r="E7" s="80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1" t="s">
        <v>26</v>
      </c>
      <c r="B9" s="71"/>
      <c r="C9" s="71"/>
      <c r="D9" s="71"/>
      <c r="E9" s="71"/>
    </row>
    <row r="10" spans="1:5" ht="24.75" customHeight="1" x14ac:dyDescent="0.25">
      <c r="A10" s="73" t="s">
        <v>14</v>
      </c>
      <c r="B10" s="74"/>
      <c r="C10" s="74"/>
      <c r="D10" s="74"/>
      <c r="E10" s="74"/>
    </row>
    <row r="11" spans="1:5" ht="31.5" customHeight="1" x14ac:dyDescent="0.25">
      <c r="A11" s="71" t="s">
        <v>39</v>
      </c>
      <c r="B11" s="71"/>
      <c r="C11" s="71"/>
      <c r="D11" s="71"/>
      <c r="E11" s="71"/>
    </row>
    <row r="12" spans="1:5" ht="18.75" customHeight="1" x14ac:dyDescent="0.25">
      <c r="A12" s="69" t="s">
        <v>15</v>
      </c>
      <c r="B12" s="70"/>
      <c r="C12" s="70"/>
      <c r="D12" s="70"/>
      <c r="E12" s="70"/>
    </row>
    <row r="13" spans="1:5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9" t="s">
        <v>2</v>
      </c>
      <c r="B14" s="70"/>
      <c r="C14" s="70"/>
      <c r="D14" s="70"/>
      <c r="E14" s="70"/>
    </row>
    <row r="15" spans="1:5" x14ac:dyDescent="0.25">
      <c r="A15" s="71" t="s">
        <v>22</v>
      </c>
      <c r="B15" s="71"/>
      <c r="C15" s="71"/>
      <c r="D15" s="71"/>
      <c r="E15" s="71"/>
    </row>
    <row r="16" spans="1:5" ht="14.25" customHeight="1" x14ac:dyDescent="0.25">
      <c r="A16" s="69" t="s">
        <v>16</v>
      </c>
      <c r="B16" s="70"/>
      <c r="C16" s="70"/>
      <c r="D16" s="70"/>
      <c r="E16" s="70"/>
    </row>
    <row r="17" spans="1:7" ht="30.75" customHeight="1" x14ac:dyDescent="0.25">
      <c r="A17" s="71" t="s">
        <v>17</v>
      </c>
      <c r="B17" s="71"/>
      <c r="C17" s="71"/>
      <c r="D17" s="71"/>
      <c r="E17" s="71"/>
    </row>
    <row r="18" spans="1:7" ht="63.75" customHeight="1" x14ac:dyDescent="0.25">
      <c r="A18" s="71" t="s">
        <v>27</v>
      </c>
      <c r="B18" s="71"/>
      <c r="C18" s="71"/>
      <c r="D18" s="71"/>
      <c r="E18" s="71"/>
    </row>
    <row r="19" spans="1:7" ht="33.75" customHeight="1" x14ac:dyDescent="0.25">
      <c r="A19" s="82" t="s">
        <v>28</v>
      </c>
      <c r="B19" s="82"/>
      <c r="C19" s="82"/>
      <c r="D19" s="82"/>
      <c r="E19" s="82"/>
    </row>
    <row r="20" spans="1:7" x14ac:dyDescent="0.25">
      <c r="A20" s="82"/>
      <c r="B20" s="82"/>
      <c r="C20" s="82"/>
      <c r="D20" s="82"/>
      <c r="E20" s="82"/>
      <c r="F20" s="2">
        <v>911.4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44</v>
      </c>
      <c r="C22" s="3" t="s">
        <v>4</v>
      </c>
      <c r="D22" s="3">
        <v>10.78</v>
      </c>
      <c r="E22" s="8">
        <f>D22*F20*G20</f>
        <v>29474.675999999999</v>
      </c>
      <c r="G22" s="15"/>
    </row>
    <row r="23" spans="1:7" x14ac:dyDescent="0.25">
      <c r="A23" s="7" t="s">
        <v>45</v>
      </c>
      <c r="B23" s="9" t="s">
        <v>24</v>
      </c>
      <c r="C23" s="3" t="s">
        <v>4</v>
      </c>
      <c r="D23" s="3">
        <v>3.6</v>
      </c>
      <c r="E23" s="8">
        <f>D23*F20*G20</f>
        <v>9843.119999999999</v>
      </c>
      <c r="G23" s="15"/>
    </row>
    <row r="24" spans="1:7" ht="61.5" customHeight="1" x14ac:dyDescent="0.25">
      <c r="A24" s="7" t="s">
        <v>65</v>
      </c>
      <c r="B24" s="9" t="s">
        <v>66</v>
      </c>
      <c r="C24" s="22" t="s">
        <v>33</v>
      </c>
      <c r="D24" s="3"/>
      <c r="E24" s="8">
        <f>1186.14*3</f>
        <v>3558.42</v>
      </c>
      <c r="G24" s="15"/>
    </row>
    <row r="25" spans="1:7" x14ac:dyDescent="0.25">
      <c r="A25" s="21" t="s">
        <v>29</v>
      </c>
      <c r="B25" s="9" t="s">
        <v>66</v>
      </c>
      <c r="C25" s="22" t="s">
        <v>33</v>
      </c>
      <c r="D25" s="3"/>
      <c r="E25" s="8">
        <v>210</v>
      </c>
      <c r="G25" s="15"/>
    </row>
    <row r="26" spans="1:7" x14ac:dyDescent="0.25">
      <c r="A26" t="s">
        <v>59</v>
      </c>
      <c r="B26" s="9" t="s">
        <v>66</v>
      </c>
      <c r="C26" s="22" t="s">
        <v>33</v>
      </c>
      <c r="D26" s="3"/>
      <c r="E26" s="8">
        <v>9785.6</v>
      </c>
      <c r="G26" s="15"/>
    </row>
    <row r="27" spans="1:7" x14ac:dyDescent="0.25">
      <c r="A27" s="27"/>
      <c r="B27" s="9"/>
      <c r="C27" s="22"/>
      <c r="D27" s="3"/>
      <c r="E27" s="8"/>
      <c r="G27" s="15"/>
    </row>
    <row r="28" spans="1:7" x14ac:dyDescent="0.25">
      <c r="A28" s="19" t="s">
        <v>42</v>
      </c>
      <c r="B28" s="16"/>
      <c r="C28" s="16"/>
      <c r="D28" s="16"/>
      <c r="E28" s="10">
        <f>SUM(E22:E27)</f>
        <v>52871.815999999999</v>
      </c>
    </row>
    <row r="29" spans="1:7" ht="30" customHeight="1" x14ac:dyDescent="0.25">
      <c r="A29" s="84" t="s">
        <v>67</v>
      </c>
      <c r="B29" s="84"/>
      <c r="C29" s="84"/>
      <c r="D29" s="84"/>
      <c r="E29" s="84"/>
    </row>
    <row r="30" spans="1:7" ht="30" customHeight="1" x14ac:dyDescent="0.25">
      <c r="A30" s="71" t="s">
        <v>21</v>
      </c>
      <c r="B30" s="71"/>
      <c r="C30" s="71"/>
      <c r="D30" s="71"/>
      <c r="E30" s="71"/>
    </row>
    <row r="31" spans="1:7" x14ac:dyDescent="0.25">
      <c r="A31" s="71" t="s">
        <v>20</v>
      </c>
      <c r="B31" s="71"/>
      <c r="C31" s="71"/>
      <c r="D31" s="71"/>
      <c r="E31" s="71"/>
    </row>
    <row r="32" spans="1:7" ht="30.75" customHeight="1" x14ac:dyDescent="0.25">
      <c r="A32" s="71" t="s">
        <v>34</v>
      </c>
      <c r="B32" s="71"/>
      <c r="C32" s="71"/>
      <c r="D32" s="71"/>
      <c r="E32" s="71"/>
    </row>
    <row r="33" spans="1:5" x14ac:dyDescent="0.25">
      <c r="A33" s="71" t="s">
        <v>18</v>
      </c>
      <c r="B33" s="71"/>
      <c r="C33" s="71"/>
      <c r="D33" s="71"/>
      <c r="E33" s="71"/>
    </row>
    <row r="34" spans="1:5" x14ac:dyDescent="0.25">
      <c r="A34" s="32"/>
      <c r="B34" s="32"/>
      <c r="C34" s="32"/>
      <c r="D34" s="32"/>
      <c r="E34" s="32"/>
    </row>
    <row r="35" spans="1:5" x14ac:dyDescent="0.25">
      <c r="A35" s="75" t="s">
        <v>5</v>
      </c>
      <c r="B35" s="75"/>
      <c r="C35" s="75"/>
      <c r="D35" s="75"/>
      <c r="E35" s="75"/>
    </row>
    <row r="36" spans="1:5" x14ac:dyDescent="0.25">
      <c r="A36" s="71" t="s">
        <v>18</v>
      </c>
      <c r="B36" s="71"/>
      <c r="C36" s="71"/>
      <c r="D36" s="71"/>
      <c r="E36" s="71"/>
    </row>
    <row r="37" spans="1:5" x14ac:dyDescent="0.25">
      <c r="A37" s="67" t="s">
        <v>30</v>
      </c>
      <c r="B37" s="67"/>
      <c r="C37" s="67"/>
      <c r="D37" s="67"/>
      <c r="E37" s="5"/>
    </row>
    <row r="38" spans="1:5" x14ac:dyDescent="0.25">
      <c r="B38" s="72" t="s">
        <v>19</v>
      </c>
      <c r="C38" s="72"/>
      <c r="D38" s="72"/>
      <c r="E38" s="6" t="s">
        <v>6</v>
      </c>
    </row>
    <row r="39" spans="1:5" x14ac:dyDescent="0.25">
      <c r="A39" s="35"/>
      <c r="B39" s="35"/>
      <c r="C39" s="35"/>
      <c r="D39" s="35"/>
      <c r="E39" s="35"/>
    </row>
    <row r="40" spans="1:5" x14ac:dyDescent="0.25">
      <c r="A40" s="67" t="s">
        <v>31</v>
      </c>
      <c r="B40" s="67"/>
      <c r="C40" s="67"/>
      <c r="D40" s="67"/>
      <c r="E40" s="5"/>
    </row>
    <row r="41" spans="1:5" x14ac:dyDescent="0.25">
      <c r="B41" s="68" t="s">
        <v>19</v>
      </c>
      <c r="C41" s="68"/>
      <c r="D41" s="68"/>
      <c r="E41" s="6" t="s">
        <v>6</v>
      </c>
    </row>
    <row r="43" spans="1:5" x14ac:dyDescent="0.25">
      <c r="A43" s="2" t="s">
        <v>41</v>
      </c>
    </row>
    <row r="44" spans="1:5" x14ac:dyDescent="0.25">
      <c r="A44" s="11" t="s">
        <v>35</v>
      </c>
    </row>
    <row r="45" spans="1:5" x14ac:dyDescent="0.25">
      <c r="A45" s="2" t="s">
        <v>43</v>
      </c>
      <c r="B45" s="12">
        <f>'2кв'!B50</f>
        <v>15753.160000000011</v>
      </c>
    </row>
    <row r="46" spans="1:5" ht="31.5" x14ac:dyDescent="0.25">
      <c r="A46" s="17" t="s">
        <v>68</v>
      </c>
      <c r="B46" s="13"/>
    </row>
    <row r="47" spans="1:5" x14ac:dyDescent="0.25">
      <c r="A47" s="2" t="s">
        <v>37</v>
      </c>
      <c r="B47" s="13">
        <v>43425.78</v>
      </c>
    </row>
    <row r="48" spans="1:5" x14ac:dyDescent="0.25">
      <c r="A48" s="2" t="s">
        <v>38</v>
      </c>
      <c r="B48" s="13">
        <v>450</v>
      </c>
    </row>
    <row r="49" spans="1:2" ht="26.25" customHeight="1" x14ac:dyDescent="0.25">
      <c r="A49" s="34" t="s">
        <v>40</v>
      </c>
      <c r="B49" s="13">
        <f>E28</f>
        <v>52871.815999999999</v>
      </c>
    </row>
    <row r="50" spans="1:2" x14ac:dyDescent="0.25">
      <c r="A50" s="14" t="s">
        <v>36</v>
      </c>
      <c r="B50" s="12">
        <f>B45+B47+B48-B49</f>
        <v>6757.1240000000107</v>
      </c>
    </row>
  </sheetData>
  <mergeCells count="29">
    <mergeCell ref="B41:D41"/>
    <mergeCell ref="A20:E20"/>
    <mergeCell ref="A29:E29"/>
    <mergeCell ref="A30:E30"/>
    <mergeCell ref="A31:E31"/>
    <mergeCell ref="A32:E32"/>
    <mergeCell ref="A33:E33"/>
    <mergeCell ref="A35:E35"/>
    <mergeCell ref="A36:E36"/>
    <mergeCell ref="A37:D37"/>
    <mergeCell ref="B38:D38"/>
    <mergeCell ref="A40:D40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view="pageBreakPreview" topLeftCell="A19" zoomScaleNormal="100" zoomScaleSheetLayoutView="100" workbookViewId="0">
      <selection activeCell="A35" sqref="A35:E35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9.140625" style="2"/>
    <col min="7" max="7" width="13" style="2" customWidth="1"/>
    <col min="8" max="16384" width="9.140625" style="2"/>
  </cols>
  <sheetData>
    <row r="1" spans="1:5" ht="15.75" x14ac:dyDescent="0.25">
      <c r="A1" s="76" t="s">
        <v>11</v>
      </c>
      <c r="B1" s="76"/>
      <c r="C1" s="76"/>
      <c r="D1" s="76"/>
      <c r="E1" s="76"/>
    </row>
    <row r="2" spans="1:5" ht="30" customHeight="1" x14ac:dyDescent="0.25">
      <c r="A2" s="77" t="s">
        <v>12</v>
      </c>
      <c r="B2" s="78"/>
      <c r="C2" s="78"/>
      <c r="D2" s="78"/>
      <c r="E2" s="78"/>
    </row>
    <row r="3" spans="1:5" x14ac:dyDescent="0.25">
      <c r="A3" s="79" t="s">
        <v>69</v>
      </c>
      <c r="B3" s="79"/>
      <c r="C3" s="79"/>
      <c r="D3" s="79"/>
      <c r="E3" s="79"/>
    </row>
    <row r="4" spans="1:5" s="1" customFormat="1" ht="30" x14ac:dyDescent="0.25">
      <c r="A4" s="18" t="s">
        <v>13</v>
      </c>
      <c r="B4" s="4"/>
      <c r="C4" s="4"/>
      <c r="D4" s="4"/>
      <c r="E4" s="40" t="s">
        <v>70</v>
      </c>
    </row>
    <row r="5" spans="1:5" x14ac:dyDescent="0.25">
      <c r="A5" s="38"/>
      <c r="B5" s="4"/>
      <c r="C5" s="4"/>
      <c r="D5" s="4"/>
      <c r="E5" s="4"/>
    </row>
    <row r="6" spans="1:5" x14ac:dyDescent="0.25">
      <c r="A6" s="71" t="s">
        <v>0</v>
      </c>
      <c r="B6" s="71"/>
      <c r="C6" s="71"/>
      <c r="D6" s="71"/>
      <c r="E6" s="71"/>
    </row>
    <row r="7" spans="1:5" x14ac:dyDescent="0.25">
      <c r="A7" s="80" t="s">
        <v>25</v>
      </c>
      <c r="B7" s="80"/>
      <c r="C7" s="80"/>
      <c r="D7" s="80"/>
      <c r="E7" s="80"/>
    </row>
    <row r="8" spans="1:5" x14ac:dyDescent="0.25">
      <c r="A8" s="69" t="s">
        <v>1</v>
      </c>
      <c r="B8" s="69"/>
      <c r="C8" s="69"/>
      <c r="D8" s="69"/>
      <c r="E8" s="69"/>
    </row>
    <row r="9" spans="1:5" x14ac:dyDescent="0.25">
      <c r="A9" s="71" t="s">
        <v>26</v>
      </c>
      <c r="B9" s="71"/>
      <c r="C9" s="71"/>
      <c r="D9" s="71"/>
      <c r="E9" s="71"/>
    </row>
    <row r="10" spans="1:5" ht="24.75" customHeight="1" x14ac:dyDescent="0.25">
      <c r="A10" s="73" t="s">
        <v>14</v>
      </c>
      <c r="B10" s="74"/>
      <c r="C10" s="74"/>
      <c r="D10" s="74"/>
      <c r="E10" s="74"/>
    </row>
    <row r="11" spans="1:5" ht="31.5" customHeight="1" x14ac:dyDescent="0.25">
      <c r="A11" s="71" t="s">
        <v>39</v>
      </c>
      <c r="B11" s="71"/>
      <c r="C11" s="71"/>
      <c r="D11" s="71"/>
      <c r="E11" s="71"/>
    </row>
    <row r="12" spans="1:5" ht="18.75" customHeight="1" x14ac:dyDescent="0.25">
      <c r="A12" s="69" t="s">
        <v>15</v>
      </c>
      <c r="B12" s="70"/>
      <c r="C12" s="70"/>
      <c r="D12" s="70"/>
      <c r="E12" s="70"/>
    </row>
    <row r="13" spans="1:5" x14ac:dyDescent="0.25">
      <c r="A13" s="71" t="s">
        <v>23</v>
      </c>
      <c r="B13" s="71"/>
      <c r="C13" s="71"/>
      <c r="D13" s="71"/>
      <c r="E13" s="71"/>
    </row>
    <row r="14" spans="1:5" ht="15" customHeight="1" x14ac:dyDescent="0.25">
      <c r="A14" s="69" t="s">
        <v>2</v>
      </c>
      <c r="B14" s="70"/>
      <c r="C14" s="70"/>
      <c r="D14" s="70"/>
      <c r="E14" s="70"/>
    </row>
    <row r="15" spans="1:5" x14ac:dyDescent="0.25">
      <c r="A15" s="71" t="s">
        <v>22</v>
      </c>
      <c r="B15" s="71"/>
      <c r="C15" s="71"/>
      <c r="D15" s="71"/>
      <c r="E15" s="71"/>
    </row>
    <row r="16" spans="1:5" ht="14.25" customHeight="1" x14ac:dyDescent="0.25">
      <c r="A16" s="69" t="s">
        <v>16</v>
      </c>
      <c r="B16" s="70"/>
      <c r="C16" s="70"/>
      <c r="D16" s="70"/>
      <c r="E16" s="70"/>
    </row>
    <row r="17" spans="1:7" ht="30.75" customHeight="1" x14ac:dyDescent="0.25">
      <c r="A17" s="71" t="s">
        <v>17</v>
      </c>
      <c r="B17" s="71"/>
      <c r="C17" s="71"/>
      <c r="D17" s="71"/>
      <c r="E17" s="71"/>
    </row>
    <row r="18" spans="1:7" ht="63.75" customHeight="1" x14ac:dyDescent="0.25">
      <c r="A18" s="71" t="s">
        <v>27</v>
      </c>
      <c r="B18" s="71"/>
      <c r="C18" s="71"/>
      <c r="D18" s="71"/>
      <c r="E18" s="71"/>
    </row>
    <row r="19" spans="1:7" ht="33.75" customHeight="1" x14ac:dyDescent="0.25">
      <c r="A19" s="82" t="s">
        <v>28</v>
      </c>
      <c r="B19" s="82"/>
      <c r="C19" s="82"/>
      <c r="D19" s="82"/>
      <c r="E19" s="82"/>
    </row>
    <row r="20" spans="1:7" x14ac:dyDescent="0.25">
      <c r="A20" s="82"/>
      <c r="B20" s="82"/>
      <c r="C20" s="82"/>
      <c r="D20" s="82"/>
      <c r="E20" s="82"/>
      <c r="F20" s="2">
        <v>911.4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0" t="s">
        <v>46</v>
      </c>
      <c r="B22" s="9" t="s">
        <v>44</v>
      </c>
      <c r="C22" s="3" t="s">
        <v>4</v>
      </c>
      <c r="D22" s="3">
        <v>10.78</v>
      </c>
      <c r="E22" s="8">
        <f>D22*F20*G20</f>
        <v>29474.675999999999</v>
      </c>
      <c r="G22" s="15"/>
    </row>
    <row r="23" spans="1:7" x14ac:dyDescent="0.25">
      <c r="A23" s="7" t="s">
        <v>45</v>
      </c>
      <c r="B23" s="9" t="s">
        <v>24</v>
      </c>
      <c r="C23" s="3" t="s">
        <v>4</v>
      </c>
      <c r="D23" s="3">
        <v>3.6</v>
      </c>
      <c r="E23" s="8">
        <f>D23*F20*G20</f>
        <v>9843.119999999999</v>
      </c>
      <c r="G23" s="15"/>
    </row>
    <row r="24" spans="1:7" ht="61.5" customHeight="1" x14ac:dyDescent="0.25">
      <c r="A24" s="7" t="s">
        <v>65</v>
      </c>
      <c r="B24" s="9" t="s">
        <v>72</v>
      </c>
      <c r="C24" s="22" t="s">
        <v>33</v>
      </c>
      <c r="D24" s="3"/>
      <c r="E24" s="8">
        <f>1186.14*3</f>
        <v>3558.42</v>
      </c>
      <c r="G24" s="15"/>
    </row>
    <row r="25" spans="1:7" x14ac:dyDescent="0.25">
      <c r="A25" s="21" t="s">
        <v>29</v>
      </c>
      <c r="B25" s="9" t="s">
        <v>72</v>
      </c>
      <c r="C25" s="22" t="s">
        <v>33</v>
      </c>
      <c r="D25" s="3"/>
      <c r="E25" s="8">
        <v>1769.5</v>
      </c>
      <c r="G25" s="15"/>
    </row>
    <row r="26" spans="1:7" ht="30" x14ac:dyDescent="0.25">
      <c r="A26" s="27" t="s">
        <v>71</v>
      </c>
      <c r="B26" s="9" t="s">
        <v>73</v>
      </c>
      <c r="C26" s="22" t="s">
        <v>33</v>
      </c>
      <c r="D26" s="3">
        <v>4</v>
      </c>
      <c r="E26" s="8">
        <f>D26*218.47</f>
        <v>873.88</v>
      </c>
      <c r="G26" s="15"/>
    </row>
    <row r="27" spans="1:7" x14ac:dyDescent="0.25">
      <c r="A27" s="19" t="s">
        <v>42</v>
      </c>
      <c r="B27" s="16"/>
      <c r="C27" s="16"/>
      <c r="D27" s="16"/>
      <c r="E27" s="10">
        <f>SUM(E22:E26)</f>
        <v>45519.595999999998</v>
      </c>
    </row>
    <row r="28" spans="1:7" ht="30" customHeight="1" x14ac:dyDescent="0.25">
      <c r="A28" s="84" t="s">
        <v>99</v>
      </c>
      <c r="B28" s="84"/>
      <c r="C28" s="84"/>
      <c r="D28" s="84"/>
      <c r="E28" s="84"/>
    </row>
    <row r="29" spans="1:7" ht="30" customHeight="1" x14ac:dyDescent="0.25">
      <c r="A29" s="71" t="s">
        <v>21</v>
      </c>
      <c r="B29" s="71"/>
      <c r="C29" s="71"/>
      <c r="D29" s="71"/>
      <c r="E29" s="71"/>
    </row>
    <row r="30" spans="1:7" x14ac:dyDescent="0.25">
      <c r="A30" s="71" t="s">
        <v>20</v>
      </c>
      <c r="B30" s="71"/>
      <c r="C30" s="71"/>
      <c r="D30" s="71"/>
      <c r="E30" s="71"/>
    </row>
    <row r="31" spans="1:7" ht="30.75" customHeight="1" x14ac:dyDescent="0.25">
      <c r="A31" s="71" t="s">
        <v>34</v>
      </c>
      <c r="B31" s="71"/>
      <c r="C31" s="71"/>
      <c r="D31" s="71"/>
      <c r="E31" s="71"/>
    </row>
    <row r="32" spans="1:7" x14ac:dyDescent="0.25">
      <c r="A32" s="71" t="s">
        <v>18</v>
      </c>
      <c r="B32" s="71"/>
      <c r="C32" s="71"/>
      <c r="D32" s="71"/>
      <c r="E32" s="71"/>
    </row>
    <row r="33" spans="1:5" x14ac:dyDescent="0.25">
      <c r="A33" s="39"/>
      <c r="B33" s="39"/>
      <c r="C33" s="39"/>
      <c r="D33" s="39"/>
      <c r="E33" s="39"/>
    </row>
    <row r="34" spans="1:5" x14ac:dyDescent="0.25">
      <c r="A34" s="75" t="s">
        <v>5</v>
      </c>
      <c r="B34" s="75"/>
      <c r="C34" s="75"/>
      <c r="D34" s="75"/>
      <c r="E34" s="75"/>
    </row>
    <row r="35" spans="1:5" x14ac:dyDescent="0.25">
      <c r="A35" s="71" t="s">
        <v>18</v>
      </c>
      <c r="B35" s="71"/>
      <c r="C35" s="71"/>
      <c r="D35" s="71"/>
      <c r="E35" s="71"/>
    </row>
    <row r="36" spans="1:5" x14ac:dyDescent="0.25">
      <c r="A36" s="67" t="s">
        <v>30</v>
      </c>
      <c r="B36" s="67"/>
      <c r="C36" s="67"/>
      <c r="D36" s="67"/>
      <c r="E36" s="5"/>
    </row>
    <row r="37" spans="1:5" x14ac:dyDescent="0.25">
      <c r="B37" s="72" t="s">
        <v>19</v>
      </c>
      <c r="C37" s="72"/>
      <c r="D37" s="72"/>
      <c r="E37" s="6" t="s">
        <v>6</v>
      </c>
    </row>
    <row r="38" spans="1:5" x14ac:dyDescent="0.25">
      <c r="A38" s="37"/>
      <c r="B38" s="37"/>
      <c r="C38" s="37"/>
      <c r="D38" s="37"/>
      <c r="E38" s="37"/>
    </row>
    <row r="39" spans="1:5" x14ac:dyDescent="0.25">
      <c r="A39" s="67" t="s">
        <v>31</v>
      </c>
      <c r="B39" s="67"/>
      <c r="C39" s="67"/>
      <c r="D39" s="67"/>
      <c r="E39" s="5"/>
    </row>
    <row r="40" spans="1:5" x14ac:dyDescent="0.25">
      <c r="B40" s="68" t="s">
        <v>19</v>
      </c>
      <c r="C40" s="68"/>
      <c r="D40" s="68"/>
      <c r="E40" s="6" t="s">
        <v>6</v>
      </c>
    </row>
    <row r="42" spans="1:5" x14ac:dyDescent="0.25">
      <c r="A42" s="2" t="s">
        <v>41</v>
      </c>
    </row>
    <row r="43" spans="1:5" x14ac:dyDescent="0.25">
      <c r="A43" s="11" t="s">
        <v>35</v>
      </c>
    </row>
    <row r="44" spans="1:5" x14ac:dyDescent="0.25">
      <c r="A44" s="2" t="s">
        <v>43</v>
      </c>
      <c r="B44" s="12">
        <f>'3кв'!B50</f>
        <v>6757.1240000000107</v>
      </c>
    </row>
    <row r="45" spans="1:5" ht="31.5" x14ac:dyDescent="0.25">
      <c r="A45" s="17" t="s">
        <v>74</v>
      </c>
      <c r="B45" s="13"/>
    </row>
    <row r="46" spans="1:5" x14ac:dyDescent="0.25">
      <c r="A46" s="2" t="s">
        <v>37</v>
      </c>
      <c r="B46" s="13">
        <f>48268.86-1.51</f>
        <v>48267.35</v>
      </c>
    </row>
    <row r="47" spans="1:5" x14ac:dyDescent="0.25">
      <c r="A47" s="2" t="s">
        <v>38</v>
      </c>
      <c r="B47" s="13">
        <v>450</v>
      </c>
    </row>
    <row r="48" spans="1:5" ht="26.25" customHeight="1" x14ac:dyDescent="0.25">
      <c r="A48" s="41" t="s">
        <v>40</v>
      </c>
      <c r="B48" s="13">
        <f>E27</f>
        <v>45519.595999999998</v>
      </c>
    </row>
    <row r="49" spans="1:2" x14ac:dyDescent="0.25">
      <c r="A49" s="14" t="s">
        <v>36</v>
      </c>
      <c r="B49" s="12">
        <f>B44+B46+B47-B48</f>
        <v>9954.8780000000115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5:E35"/>
    <mergeCell ref="A36:D36"/>
    <mergeCell ref="B37:D37"/>
    <mergeCell ref="A39:D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tabSelected="1" view="pageBreakPreview" topLeftCell="A10" zoomScaleNormal="100" zoomScaleSheetLayoutView="100" workbookViewId="0">
      <selection activeCell="B23" sqref="B23:C26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5" t="s">
        <v>75</v>
      </c>
      <c r="B1" s="85"/>
      <c r="C1" s="85"/>
      <c r="D1" s="42"/>
    </row>
    <row r="2" spans="1:5" ht="15.75" x14ac:dyDescent="0.25">
      <c r="A2" s="86" t="s">
        <v>76</v>
      </c>
      <c r="B2" s="86"/>
      <c r="C2" s="86"/>
      <c r="D2" s="43"/>
    </row>
    <row r="3" spans="1:5" ht="15.75" x14ac:dyDescent="0.25">
      <c r="A3" s="86" t="s">
        <v>77</v>
      </c>
      <c r="B3" s="86"/>
      <c r="C3" s="86"/>
      <c r="D3" s="43"/>
    </row>
    <row r="4" spans="1:5" ht="15.75" x14ac:dyDescent="0.25">
      <c r="A4" s="85" t="s">
        <v>95</v>
      </c>
      <c r="B4" s="85"/>
      <c r="C4" s="85"/>
      <c r="D4" s="42"/>
    </row>
    <row r="5" spans="1:5" ht="15.75" x14ac:dyDescent="0.25">
      <c r="A5" s="87"/>
      <c r="B5" s="87"/>
      <c r="C5" s="87"/>
      <c r="D5" s="1"/>
    </row>
    <row r="6" spans="1:5" ht="15.75" x14ac:dyDescent="0.25">
      <c r="A6" s="43"/>
      <c r="B6" s="44" t="s">
        <v>78</v>
      </c>
      <c r="C6" s="45">
        <f>'1кв'!B45</f>
        <v>17812.419999999998</v>
      </c>
      <c r="D6" s="46"/>
    </row>
    <row r="7" spans="1:5" ht="15.75" x14ac:dyDescent="0.25">
      <c r="A7" s="43"/>
      <c r="B7" s="44" t="s">
        <v>96</v>
      </c>
      <c r="C7" s="45"/>
      <c r="D7" s="46"/>
    </row>
    <row r="8" spans="1:5" ht="15.75" x14ac:dyDescent="0.25">
      <c r="A8" s="47" t="s">
        <v>79</v>
      </c>
      <c r="B8" s="48" t="s">
        <v>80</v>
      </c>
      <c r="C8" s="49">
        <f>'1кв'!B47+'2кв'!B47+'3кв'!B47+'4кв'!B46</f>
        <v>181061.38</v>
      </c>
      <c r="D8" s="50"/>
    </row>
    <row r="9" spans="1:5" ht="30" x14ac:dyDescent="0.25">
      <c r="A9" s="47"/>
      <c r="B9" s="51" t="s">
        <v>81</v>
      </c>
      <c r="C9" s="49">
        <f>'1кв'!B48+'2кв'!B48+'3кв'!B48+'4кв'!B47</f>
        <v>1800</v>
      </c>
      <c r="D9" s="50"/>
    </row>
    <row r="10" spans="1:5" ht="15.75" x14ac:dyDescent="0.25">
      <c r="A10" s="52"/>
      <c r="B10" s="48" t="s">
        <v>82</v>
      </c>
      <c r="C10" s="53">
        <f>SUM(C8:C9)</f>
        <v>182861.38</v>
      </c>
      <c r="D10" s="46"/>
    </row>
    <row r="11" spans="1:5" ht="15.75" x14ac:dyDescent="0.25">
      <c r="A11" s="1"/>
      <c r="B11" s="88"/>
      <c r="C11" s="88"/>
      <c r="D11" s="54"/>
    </row>
    <row r="12" spans="1:5" ht="15.75" x14ac:dyDescent="0.25">
      <c r="A12" s="55" t="s">
        <v>83</v>
      </c>
      <c r="B12" s="20" t="s">
        <v>84</v>
      </c>
      <c r="C12" s="56">
        <f>'1кв'!E22+'2кв'!E22+'3кв'!E22+'4кв'!E22</f>
        <v>114562.98000000001</v>
      </c>
      <c r="D12" s="54"/>
    </row>
    <row r="13" spans="1:5" ht="15.75" x14ac:dyDescent="0.25">
      <c r="A13" s="1"/>
      <c r="B13" s="7" t="s">
        <v>45</v>
      </c>
      <c r="C13" s="56">
        <f>'1кв'!E23+'2кв'!E23+'3кв'!E23+'4кв'!E23</f>
        <v>38442.851999999999</v>
      </c>
      <c r="D13" s="54"/>
      <c r="E13" s="57"/>
    </row>
    <row r="14" spans="1:5" ht="30" x14ac:dyDescent="0.25">
      <c r="B14" s="7" t="s">
        <v>65</v>
      </c>
      <c r="C14" s="56">
        <f>'1кв'!E24+'2кв'!E24+'3кв'!E24+'4кв'!E24</f>
        <v>13047.54</v>
      </c>
      <c r="D14" s="54"/>
    </row>
    <row r="15" spans="1:5" ht="15.75" x14ac:dyDescent="0.25">
      <c r="A15" s="55"/>
      <c r="B15" s="58" t="s">
        <v>29</v>
      </c>
      <c r="C15" s="56">
        <f>'1кв'!E25+'2кв'!E25+'3кв'!E25+'4кв'!E25</f>
        <v>4386.6399999999994</v>
      </c>
      <c r="D15" s="54"/>
    </row>
    <row r="16" spans="1:5" ht="15.75" x14ac:dyDescent="0.25">
      <c r="A16" s="55"/>
      <c r="B16" s="59" t="s">
        <v>97</v>
      </c>
      <c r="C16" s="56">
        <f>13*206.95+4*218.47</f>
        <v>3564.23</v>
      </c>
      <c r="D16" s="54"/>
    </row>
    <row r="17" spans="1:5" ht="15.75" x14ac:dyDescent="0.25">
      <c r="A17" s="55"/>
      <c r="B17" s="61" t="s">
        <v>85</v>
      </c>
      <c r="C17" s="60">
        <f>SUM(C19:C19)</f>
        <v>16714.68</v>
      </c>
      <c r="D17" s="54"/>
    </row>
    <row r="18" spans="1:5" ht="15.75" x14ac:dyDescent="0.25">
      <c r="A18" s="55"/>
      <c r="B18" s="62" t="s">
        <v>86</v>
      </c>
      <c r="C18" s="60"/>
      <c r="D18" s="54"/>
    </row>
    <row r="19" spans="1:5" ht="15.75" x14ac:dyDescent="0.25">
      <c r="A19" s="55"/>
      <c r="B19" s="27" t="s">
        <v>98</v>
      </c>
      <c r="C19" s="63">
        <f>'2кв'!E26+'3кв'!E26</f>
        <v>16714.68</v>
      </c>
      <c r="D19" s="54"/>
    </row>
    <row r="20" spans="1:5" ht="15.75" x14ac:dyDescent="0.25">
      <c r="A20" s="1"/>
      <c r="B20" s="64" t="s">
        <v>87</v>
      </c>
      <c r="C20" s="65">
        <f>SUM(C12:C17)</f>
        <v>190718.92199999999</v>
      </c>
      <c r="D20" s="54"/>
      <c r="E20" s="57"/>
    </row>
    <row r="21" spans="1:5" ht="15.75" x14ac:dyDescent="0.25">
      <c r="A21" s="1"/>
      <c r="B21" s="66" t="s">
        <v>88</v>
      </c>
      <c r="C21" s="65">
        <f>C6+C10-C20</f>
        <v>9954.877999999997</v>
      </c>
      <c r="D21" s="54"/>
    </row>
    <row r="22" spans="1:5" ht="15.75" x14ac:dyDescent="0.25">
      <c r="A22" s="1"/>
      <c r="B22" s="47"/>
      <c r="C22" s="47"/>
      <c r="D22" s="54"/>
    </row>
    <row r="23" spans="1:5" ht="15.75" x14ac:dyDescent="0.25">
      <c r="A23" s="1"/>
      <c r="B23" s="89" t="s">
        <v>100</v>
      </c>
      <c r="C23" s="89"/>
      <c r="D23" s="54"/>
    </row>
    <row r="24" spans="1:5" ht="15.75" x14ac:dyDescent="0.25">
      <c r="A24" s="1"/>
      <c r="B24" s="89" t="s">
        <v>101</v>
      </c>
      <c r="C24" s="89">
        <v>896.33</v>
      </c>
      <c r="D24" s="54"/>
    </row>
    <row r="25" spans="1:5" ht="15.75" x14ac:dyDescent="0.25">
      <c r="A25" s="1"/>
      <c r="B25" s="90" t="s">
        <v>102</v>
      </c>
      <c r="C25" s="90">
        <v>142.52000000000001</v>
      </c>
      <c r="D25" s="54"/>
    </row>
    <row r="26" spans="1:5" ht="15.75" x14ac:dyDescent="0.25">
      <c r="A26" s="1"/>
      <c r="B26" s="89" t="s">
        <v>103</v>
      </c>
      <c r="C26" s="89">
        <f>C25-C24</f>
        <v>-753.81000000000006</v>
      </c>
      <c r="D26" s="54"/>
    </row>
    <row r="27" spans="1:5" ht="15.75" x14ac:dyDescent="0.25">
      <c r="A27" s="1"/>
      <c r="B27" s="47"/>
      <c r="C27" s="47"/>
      <c r="D27" s="54"/>
    </row>
    <row r="28" spans="1:5" ht="15.75" x14ac:dyDescent="0.25">
      <c r="A28" s="1"/>
      <c r="B28" s="47"/>
      <c r="C28" s="47"/>
      <c r="D28" s="54"/>
    </row>
    <row r="29" spans="1:5" ht="15.75" x14ac:dyDescent="0.25">
      <c r="A29" s="47" t="s">
        <v>89</v>
      </c>
      <c r="C29" s="47"/>
      <c r="D29" s="54"/>
    </row>
    <row r="30" spans="1:5" ht="15.75" x14ac:dyDescent="0.25">
      <c r="A30" s="1"/>
      <c r="B30" s="47"/>
      <c r="C30" s="47"/>
      <c r="D30" s="54"/>
    </row>
    <row r="31" spans="1:5" ht="15.75" x14ac:dyDescent="0.25">
      <c r="A31" s="1"/>
      <c r="B31" s="47"/>
      <c r="C31" s="47"/>
      <c r="D31" s="54"/>
    </row>
    <row r="32" spans="1:5" ht="15.75" x14ac:dyDescent="0.25">
      <c r="A32" s="1" t="s">
        <v>90</v>
      </c>
      <c r="B32" s="47" t="s">
        <v>91</v>
      </c>
      <c r="C32" s="47"/>
      <c r="D32" s="54"/>
    </row>
    <row r="33" spans="1:4" ht="15.75" x14ac:dyDescent="0.25">
      <c r="A33" s="1"/>
      <c r="B33" s="47" t="s">
        <v>92</v>
      </c>
      <c r="C33" s="47"/>
      <c r="D33" s="54"/>
    </row>
    <row r="34" spans="1:4" ht="15.75" x14ac:dyDescent="0.25">
      <c r="A34" s="1"/>
      <c r="B34" s="47" t="s">
        <v>93</v>
      </c>
      <c r="C34" s="47"/>
      <c r="D34" s="54"/>
    </row>
    <row r="35" spans="1:4" ht="15.75" x14ac:dyDescent="0.25">
      <c r="A35" s="1"/>
      <c r="B35" s="47"/>
      <c r="C35" s="47"/>
      <c r="D35" s="54"/>
    </row>
    <row r="36" spans="1:4" ht="15.75" x14ac:dyDescent="0.25">
      <c r="A36" s="1"/>
      <c r="B36" s="47"/>
      <c r="C36" s="47"/>
      <c r="D36" s="54"/>
    </row>
    <row r="37" spans="1:4" ht="15.75" x14ac:dyDescent="0.25">
      <c r="A37" s="1"/>
      <c r="B37" s="47" t="s">
        <v>94</v>
      </c>
      <c r="C37" s="47"/>
      <c r="D37" s="54"/>
    </row>
    <row r="38" spans="1:4" ht="15.75" x14ac:dyDescent="0.25">
      <c r="A38" s="1"/>
      <c r="B38" s="47"/>
      <c r="C38" s="47"/>
      <c r="D38" s="54"/>
    </row>
    <row r="39" spans="1:4" ht="15.75" x14ac:dyDescent="0.25">
      <c r="A39" s="1"/>
      <c r="B39" s="47"/>
      <c r="C39" s="47"/>
      <c r="D39" s="54"/>
    </row>
    <row r="40" spans="1:4" ht="15.75" x14ac:dyDescent="0.25">
      <c r="A40" s="1"/>
      <c r="B40" s="47"/>
      <c r="C40" s="47"/>
      <c r="D40" s="54"/>
    </row>
    <row r="41" spans="1:4" ht="15.75" x14ac:dyDescent="0.25">
      <c r="A41" s="1"/>
      <c r="B41" s="47"/>
      <c r="C41" s="47"/>
      <c r="D41" s="54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2022-03-09T13:58:16Z</dcterms:modified>
</cp:coreProperties>
</file>