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10" windowHeight="11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'1кв'!$A$1:$E$53</definedName>
    <definedName name="_xlnm.Print_Area" localSheetId="1">'2кв'!$A$1:$E$53</definedName>
    <definedName name="_xlnm.Print_Area" localSheetId="2">'3кв'!$A$1:$E$55</definedName>
    <definedName name="_xlnm.Print_Area" localSheetId="3">'4кв'!$A$1:$E$56</definedName>
    <definedName name="_xlnm.Print_Area" localSheetId="4">отчет!$A$1:$C$44</definedName>
  </definedNames>
  <calcPr calcId="145621"/>
</workbook>
</file>

<file path=xl/calcChain.xml><?xml version="1.0" encoding="utf-8"?>
<calcChain xmlns="http://schemas.openxmlformats.org/spreadsheetml/2006/main">
  <c r="C32" i="20" l="1"/>
  <c r="C25" i="20" l="1"/>
  <c r="C21" i="20"/>
  <c r="C24" i="20"/>
  <c r="C22" i="20" s="1"/>
  <c r="C17" i="20"/>
  <c r="C18" i="20"/>
  <c r="C19" i="20"/>
  <c r="C20" i="20"/>
  <c r="C16" i="20"/>
  <c r="C15" i="20"/>
  <c r="C13" i="20"/>
  <c r="C14" i="20"/>
  <c r="C12" i="20"/>
  <c r="B53" i="19"/>
  <c r="C9" i="20"/>
  <c r="C8" i="20"/>
  <c r="B54" i="19"/>
  <c r="C6" i="20"/>
  <c r="B51" i="19"/>
  <c r="E34" i="19"/>
  <c r="E33" i="19"/>
  <c r="E32" i="19"/>
  <c r="E24" i="19"/>
  <c r="E23" i="19"/>
  <c r="E22" i="19"/>
  <c r="C26" i="20" l="1"/>
  <c r="C10" i="20"/>
  <c r="C27" i="20" s="1"/>
  <c r="B55" i="19"/>
  <c r="B56" i="19"/>
  <c r="E33" i="18"/>
  <c r="E32" i="18"/>
  <c r="E31" i="18"/>
  <c r="B50" i="18" l="1"/>
  <c r="E23" i="18"/>
  <c r="B53" i="18"/>
  <c r="E24" i="18"/>
  <c r="E22" i="18"/>
  <c r="B54" i="18" l="1"/>
  <c r="B55" i="18" s="1"/>
  <c r="B50" i="17"/>
  <c r="B48" i="17"/>
  <c r="E23" i="17"/>
  <c r="B51" i="17"/>
  <c r="E24" i="17"/>
  <c r="E22" i="17"/>
  <c r="E31" i="17" s="1"/>
  <c r="B52" i="17" s="1"/>
  <c r="B53" i="17" l="1"/>
  <c r="E31" i="16"/>
  <c r="B48" i="16"/>
  <c r="B51" i="16" l="1"/>
  <c r="E24" i="16"/>
  <c r="E23" i="16"/>
  <c r="E22" i="16"/>
  <c r="B52" i="16" l="1"/>
  <c r="B53" i="16" l="1"/>
</calcChain>
</file>

<file path=xl/sharedStrings.xml><?xml version="1.0" encoding="utf-8"?>
<sst xmlns="http://schemas.openxmlformats.org/spreadsheetml/2006/main" count="341" uniqueCount="111">
  <si>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</si>
  <si>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</si>
  <si>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</si>
  <si>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</si>
  <si>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</si>
  <si>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</si>
  <si>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</si>
  <si>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</si>
  <si>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</si>
  <si>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</si>
  <si>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</si>
  <si>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</si>
  <si>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</si>
  <si>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</si>
  <si>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</si>
  <si>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</si>
  <si>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</si>
  <si>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</si>
  <si>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</si>
  <si>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</si>
  <si>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г. Россошь, ул. Деповская, 2в</t>
  </si>
  <si>
    <r>
      <t>с одной стороны, 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</si>
  <si>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>именуемый в дальнейшем "Исполнитель", в лице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</si>
  <si>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</si>
  <si>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№2в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Деповская</t>
    </r>
  </si>
  <si>
    <t>постоянно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</si>
  <si>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</si>
  <si>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</si>
  <si>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</si>
  <si>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</si>
  <si>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</si>
  <si>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</si>
  <si>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</si>
  <si>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Общая площадь квартир - 1179,15 м2</t>
  </si>
  <si>
    <t>Расходы по содержанию и тек.ремонту</t>
  </si>
  <si>
    <t xml:space="preserve">Оплачено </t>
  </si>
  <si>
    <t xml:space="preserve">Расходы по управлению МКД </t>
  </si>
  <si>
    <t xml:space="preserve">Стоимость материалов </t>
  </si>
  <si>
    <t xml:space="preserve">Итого остаток на конец  квартала </t>
  </si>
  <si>
    <t>1 квартал</t>
  </si>
  <si>
    <t>определена приложением № 9 к договору</t>
  </si>
  <si>
    <t xml:space="preserve">Остаток на начало квартала </t>
  </si>
  <si>
    <t xml:space="preserve">Услуги по содержанию многоквартирного дома </t>
  </si>
  <si>
    <t xml:space="preserve">Оплачено за размещение оборудования ТТК </t>
  </si>
  <si>
    <t>Обработка подъездов хлорсодержащими растворами  протирка перил, почт.ящиков, замков ежедневно, опрыскивание 1 раз в неделю</t>
  </si>
  <si>
    <t xml:space="preserve">именуемый в дальнейшем "Заказчик", в лице 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</si>
  <si>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</si>
  <si>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</t>
    </r>
  </si>
  <si>
    <t>за 1 квартал 2021 года</t>
  </si>
  <si>
    <t>"31" 03  2021 г.</t>
  </si>
  <si>
    <t>горячая вода на СОИ</t>
  </si>
  <si>
    <t>холодная вода на СОИ</t>
  </si>
  <si>
    <t>электроэнергия на СОИ</t>
  </si>
  <si>
    <t>водоотведение на СОИ</t>
  </si>
  <si>
    <t xml:space="preserve">           2. Всего за период с "01" 01 2021 г. по "31" 03 2021 г. выполнено работ (оказано услуг) на общую сумму девяносто тысяч шесть рублей 20 копеек</t>
  </si>
  <si>
    <t>Предъявлено населению 107597,63 руб.</t>
  </si>
  <si>
    <t>за 2 квартал 2021 года</t>
  </si>
  <si>
    <t>"30" 06  2021 г.</t>
  </si>
  <si>
    <t>2 квартал</t>
  </si>
  <si>
    <t>Поверка ОПУ ТЭ (вычислитель)</t>
  </si>
  <si>
    <t xml:space="preserve">           2. Всего за период с "01" 04 2021 г. по "30" 06 2021 г. выполнено работ (оказано услуг) на общую сумму девяносто шесть тысяч восемьдесят четыре рубля 91 копейка</t>
  </si>
  <si>
    <t>Предъявлено населению 98777,85 руб.</t>
  </si>
  <si>
    <t>Обработка подъездов хлорсодержащими растворами опрыскивание 1 раз в неделю (май, июнь -1 раз в 2 недели)</t>
  </si>
  <si>
    <t>за 3 квартал 2021 года</t>
  </si>
  <si>
    <t>"30" 09  2021 г.</t>
  </si>
  <si>
    <t>3 квартал</t>
  </si>
  <si>
    <t>Обработка подъездов хлорсодержащими растворами опрыскивание 1 раз в неделю</t>
  </si>
  <si>
    <t>Дератизация, дезинскеция</t>
  </si>
  <si>
    <t>по заявке</t>
  </si>
  <si>
    <t>Предъявлено населению 110666,28 руб.</t>
  </si>
  <si>
    <t>покраска входных дверей</t>
  </si>
  <si>
    <t>ремонт и бетонирование скамейки</t>
  </si>
  <si>
    <t>ч/час</t>
  </si>
  <si>
    <t xml:space="preserve">           2. Всего за период с "01" 04 2021 г. по "30" 06 2021 г. выполнено работ (оказано услуг) на общую сумму девяносто семь тысчя сто пятьдесят три рубля 89 копеек</t>
  </si>
  <si>
    <t>за 4 квартал 2021 года</t>
  </si>
  <si>
    <t>"31" 12  2021 г.</t>
  </si>
  <si>
    <t>4 квартал</t>
  </si>
  <si>
    <t>ремонт вестибюля и тамбура (смета)</t>
  </si>
  <si>
    <t>монтаж почтовых ящиков, досок объявлений</t>
  </si>
  <si>
    <t>Ремонт ОДПУ ХВС</t>
  </si>
  <si>
    <t>декабрь</t>
  </si>
  <si>
    <t xml:space="preserve">           2. Всего за период с "01" 10 2021 г. по "31" 12 2021 г. выполнено работ (оказано услуг) на общую сумму сто тридцать девять тысяч триста восемьдесят один рубль 31 копейка</t>
  </si>
  <si>
    <t>Предъявлено населению 98424,9 руб.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</si>
  <si>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</si>
  <si>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</si>
  <si>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</si>
  <si>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</si>
  <si>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</si>
  <si>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</si>
  <si>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</si>
  <si>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</si>
  <si>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</si>
  <si>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</si>
  <si>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</si>
  <si>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</si>
  <si>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</si>
  <si>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</si>
  <si>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</si>
  <si>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</si>
  <si>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</si>
  <si>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</si>
  <si>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</si>
  <si>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ул.Деповская, д.2в</t>
  </si>
  <si>
    <t>Начислено всего 407900,12</t>
  </si>
  <si>
    <t>Непредвиденные работы 21 ч/ч</t>
  </si>
  <si>
    <t>*ремонт вестибюля и тамбура (смета)</t>
  </si>
  <si>
    <t>*Поверка ОПУ ТЭ (вычислитель)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</si>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</sst>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\ _₽"/>
    <numFmt numFmtId="165" formatCode="#,##0.00_ ;\-#,##0.00\ "/>
    <numFmt numFmtId="166" formatCode="[$-419]General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6" fontId="19" fillId="0" borderId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4" fillId="2" borderId="0" xfId="0" applyFont="1" applyFill="1"/>
    <xf numFmtId="43" fontId="7" fillId="0" borderId="0" xfId="0" applyNumberFormat="1" applyFont="1"/>
    <xf numFmtId="0" fontId="10" fillId="0" borderId="0" xfId="0" applyFont="1"/>
    <xf numFmtId="4" fontId="4" fillId="0" borderId="0" xfId="1" applyNumberFormat="1" applyFont="1"/>
    <xf numFmtId="4" fontId="7" fillId="0" borderId="0" xfId="1" applyNumberFormat="1" applyFont="1"/>
    <xf numFmtId="43" fontId="4" fillId="0" borderId="0" xfId="0" applyNumberFormat="1" applyFont="1"/>
    <xf numFmtId="0" fontId="4" fillId="0" borderId="0" xfId="0" applyFont="1" applyBorder="1"/>
    <xf numFmtId="43" fontId="4" fillId="2" borderId="0" xfId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13" fillId="0" borderId="0" xfId="0" applyFont="1"/>
    <xf numFmtId="43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" fontId="7" fillId="0" borderId="0" xfId="0" applyNumberFormat="1" applyFont="1"/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0" fontId="16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6" fillId="0" borderId="1" xfId="0" applyNumberFormat="1" applyFont="1" applyBorder="1" applyAlignment="1"/>
    <xf numFmtId="0" fontId="16" fillId="0" borderId="1" xfId="0" applyFont="1" applyBorder="1" applyAlignment="1"/>
    <xf numFmtId="0" fontId="4" fillId="0" borderId="1" xfId="0" applyFont="1" applyBorder="1" applyAlignment="1">
      <alignment horizontal="center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16" fillId="0" borderId="5" xfId="0" applyFont="1" applyBorder="1"/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topLeftCell="A19" zoomScaleNormal="100" zoomScaleSheetLayoutView="100" workbookViewId="0">
      <selection activeCell="D27" sqref="D27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3" style="2" customWidth="1"/>
    <col min="4" max="4" width="13.28515625" style="2" customWidth="1"/>
    <col min="5" max="5" width="13.42578125" style="17" customWidth="1"/>
    <col min="6" max="6" width="9.140625" style="2"/>
    <col min="7" max="7" width="11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 x14ac:dyDescent="0.25">
      <c r="A1" s="78" t="s">
        <v>9</v>
      </c>
      <c r="B1" s="78"/>
      <c r="C1" s="78"/>
      <c r="D1" s="78"/>
      <c r="E1" s="78"/>
    </row>
    <row r="2" spans="1:5" ht="30" customHeight="1" x14ac:dyDescent="0.25">
      <c r="A2" s="79" t="s">
        <v>10</v>
      </c>
      <c r="B2" s="80"/>
      <c r="C2" s="80"/>
      <c r="D2" s="80"/>
      <c r="E2" s="80"/>
    </row>
    <row r="3" spans="1:5" x14ac:dyDescent="0.25">
      <c r="A3" s="81" t="s">
        <v>48</v>
      </c>
      <c r="B3" s="81"/>
      <c r="C3" s="81"/>
      <c r="D3" s="81"/>
      <c r="E3" s="81"/>
    </row>
    <row r="4" spans="1:5" s="1" customFormat="1" ht="15.6" customHeight="1" x14ac:dyDescent="0.25">
      <c r="A4" s="40" t="s">
        <v>11</v>
      </c>
      <c r="B4" s="4"/>
      <c r="C4" s="4"/>
      <c r="D4" s="82" t="s">
        <v>49</v>
      </c>
      <c r="E4" s="82"/>
    </row>
    <row r="5" spans="1:5" x14ac:dyDescent="0.25">
      <c r="A5" s="37"/>
      <c r="B5" s="4"/>
      <c r="C5" s="4"/>
      <c r="D5" s="4"/>
      <c r="E5" s="4"/>
    </row>
    <row r="6" spans="1:5" x14ac:dyDescent="0.25">
      <c r="A6" s="76" t="s">
        <v>0</v>
      </c>
      <c r="B6" s="76"/>
      <c r="C6" s="76"/>
      <c r="D6" s="76"/>
      <c r="E6" s="76"/>
    </row>
    <row r="7" spans="1:5" x14ac:dyDescent="0.25">
      <c r="A7" s="83" t="s">
        <v>20</v>
      </c>
      <c r="B7" s="83"/>
      <c r="C7" s="83"/>
      <c r="D7" s="83"/>
      <c r="E7" s="83"/>
    </row>
    <row r="8" spans="1:5" x14ac:dyDescent="0.25">
      <c r="A8" s="84" t="s">
        <v>1</v>
      </c>
      <c r="B8" s="84"/>
      <c r="C8" s="84"/>
      <c r="D8" s="84"/>
      <c r="E8" s="84"/>
    </row>
    <row r="9" spans="1:5" x14ac:dyDescent="0.25">
      <c r="A9" s="76" t="s">
        <v>45</v>
      </c>
      <c r="B9" s="76"/>
      <c r="C9" s="76"/>
      <c r="D9" s="76"/>
      <c r="E9" s="76"/>
    </row>
    <row r="10" spans="1:5" ht="27" customHeight="1" x14ac:dyDescent="0.25">
      <c r="A10" s="85" t="s">
        <v>12</v>
      </c>
      <c r="B10" s="86"/>
      <c r="C10" s="86"/>
      <c r="D10" s="86"/>
      <c r="E10" s="86"/>
    </row>
    <row r="11" spans="1:5" ht="30.75" customHeight="1" x14ac:dyDescent="0.25">
      <c r="A11" s="76" t="s">
        <v>46</v>
      </c>
      <c r="B11" s="76"/>
      <c r="C11" s="76"/>
      <c r="D11" s="76"/>
      <c r="E11" s="76"/>
    </row>
    <row r="12" spans="1:5" x14ac:dyDescent="0.25">
      <c r="A12" s="84" t="s">
        <v>13</v>
      </c>
      <c r="B12" s="87"/>
      <c r="C12" s="87"/>
      <c r="D12" s="87"/>
      <c r="E12" s="87"/>
    </row>
    <row r="13" spans="1:5" x14ac:dyDescent="0.25">
      <c r="A13" s="76" t="s">
        <v>21</v>
      </c>
      <c r="B13" s="76"/>
      <c r="C13" s="76"/>
      <c r="D13" s="76"/>
      <c r="E13" s="76"/>
    </row>
    <row r="14" spans="1:5" ht="11.25" customHeight="1" x14ac:dyDescent="0.25">
      <c r="A14" s="84" t="s">
        <v>2</v>
      </c>
      <c r="B14" s="87"/>
      <c r="C14" s="87"/>
      <c r="D14" s="87"/>
      <c r="E14" s="87"/>
    </row>
    <row r="15" spans="1:5" x14ac:dyDescent="0.25">
      <c r="A15" s="76" t="s">
        <v>22</v>
      </c>
      <c r="B15" s="76"/>
      <c r="C15" s="76"/>
      <c r="D15" s="76"/>
      <c r="E15" s="76"/>
    </row>
    <row r="16" spans="1:5" ht="13.9" customHeight="1" x14ac:dyDescent="0.25">
      <c r="A16" s="84" t="s">
        <v>14</v>
      </c>
      <c r="B16" s="87"/>
      <c r="C16" s="87"/>
      <c r="D16" s="87"/>
      <c r="E16" s="87"/>
    </row>
    <row r="17" spans="1:9" ht="30.75" customHeight="1" x14ac:dyDescent="0.25">
      <c r="A17" s="76" t="s">
        <v>15</v>
      </c>
      <c r="B17" s="76"/>
      <c r="C17" s="76"/>
      <c r="D17" s="76"/>
      <c r="E17" s="76"/>
    </row>
    <row r="18" spans="1:9" ht="61.9" customHeight="1" x14ac:dyDescent="0.25">
      <c r="A18" s="76" t="s">
        <v>23</v>
      </c>
      <c r="B18" s="76"/>
      <c r="C18" s="76"/>
      <c r="D18" s="76"/>
      <c r="E18" s="76"/>
    </row>
    <row r="19" spans="1:9" ht="32.450000000000003" customHeight="1" x14ac:dyDescent="0.25">
      <c r="A19" s="89" t="s">
        <v>24</v>
      </c>
      <c r="B19" s="89"/>
      <c r="C19" s="89"/>
      <c r="D19" s="89"/>
      <c r="E19" s="89"/>
    </row>
    <row r="20" spans="1:9" x14ac:dyDescent="0.25">
      <c r="A20" s="89"/>
      <c r="B20" s="89"/>
      <c r="C20" s="89"/>
      <c r="D20" s="89"/>
      <c r="E20" s="89"/>
      <c r="F20" s="2">
        <v>1179.1500000000001</v>
      </c>
      <c r="G20" s="2">
        <v>3</v>
      </c>
    </row>
    <row r="21" spans="1:9" ht="114.75" x14ac:dyDescent="0.25">
      <c r="A21" s="6" t="s">
        <v>31</v>
      </c>
      <c r="B21" s="6" t="s">
        <v>8</v>
      </c>
      <c r="C21" s="6" t="s">
        <v>3</v>
      </c>
      <c r="D21" s="6" t="s">
        <v>32</v>
      </c>
      <c r="E21" s="11" t="s">
        <v>7</v>
      </c>
    </row>
    <row r="22" spans="1:9" ht="38.25" x14ac:dyDescent="0.25">
      <c r="A22" s="32" t="s">
        <v>42</v>
      </c>
      <c r="B22" s="6" t="s">
        <v>40</v>
      </c>
      <c r="C22" s="3" t="s">
        <v>4</v>
      </c>
      <c r="D22" s="3">
        <v>16.04</v>
      </c>
      <c r="E22" s="12">
        <f>D22*F20*G20</f>
        <v>56740.697999999997</v>
      </c>
      <c r="F22" s="23"/>
      <c r="G22" s="24"/>
      <c r="I22" s="22"/>
    </row>
    <row r="23" spans="1:9" ht="75" x14ac:dyDescent="0.25">
      <c r="A23" s="5" t="s">
        <v>44</v>
      </c>
      <c r="B23" s="6" t="s">
        <v>39</v>
      </c>
      <c r="C23" s="3" t="s">
        <v>4</v>
      </c>
      <c r="D23" s="3"/>
      <c r="E23" s="12">
        <f>1887.52*3</f>
        <v>5662.5599999999995</v>
      </c>
      <c r="F23" s="23"/>
      <c r="G23" s="24"/>
      <c r="I23" s="22"/>
    </row>
    <row r="24" spans="1:9" x14ac:dyDescent="0.25">
      <c r="A24" s="5" t="s">
        <v>36</v>
      </c>
      <c r="B24" s="6" t="s">
        <v>25</v>
      </c>
      <c r="C24" s="3" t="s">
        <v>4</v>
      </c>
      <c r="D24" s="3">
        <v>4.78</v>
      </c>
      <c r="E24" s="12">
        <f>D24*F20*G20</f>
        <v>16909.011000000002</v>
      </c>
      <c r="F24" s="23"/>
      <c r="G24" s="24"/>
      <c r="I24" s="22"/>
    </row>
    <row r="25" spans="1:9" x14ac:dyDescent="0.25">
      <c r="A25" s="5" t="s">
        <v>50</v>
      </c>
      <c r="B25" s="6" t="s">
        <v>39</v>
      </c>
      <c r="C25" s="3" t="s">
        <v>27</v>
      </c>
      <c r="D25" s="3"/>
      <c r="E25" s="34">
        <v>4829.74</v>
      </c>
      <c r="F25" s="23"/>
      <c r="G25" s="24"/>
      <c r="I25" s="22"/>
    </row>
    <row r="26" spans="1:9" x14ac:dyDescent="0.25">
      <c r="A26" s="5" t="s">
        <v>51</v>
      </c>
      <c r="B26" s="6" t="s">
        <v>39</v>
      </c>
      <c r="C26" s="3" t="s">
        <v>27</v>
      </c>
      <c r="D26" s="3"/>
      <c r="E26" s="34">
        <v>0</v>
      </c>
      <c r="F26" s="23"/>
      <c r="G26" s="24"/>
      <c r="I26" s="22"/>
    </row>
    <row r="27" spans="1:9" x14ac:dyDescent="0.25">
      <c r="A27" s="5" t="s">
        <v>52</v>
      </c>
      <c r="B27" s="6" t="s">
        <v>39</v>
      </c>
      <c r="C27" s="3" t="s">
        <v>27</v>
      </c>
      <c r="D27" s="3"/>
      <c r="E27" s="27">
        <v>1944.21</v>
      </c>
      <c r="F27" s="23"/>
      <c r="G27" s="24"/>
      <c r="I27" s="22"/>
    </row>
    <row r="28" spans="1:9" x14ac:dyDescent="0.25">
      <c r="A28" s="5" t="s">
        <v>53</v>
      </c>
      <c r="B28" s="6" t="s">
        <v>39</v>
      </c>
      <c r="C28" s="3" t="s">
        <v>27</v>
      </c>
      <c r="D28" s="3"/>
      <c r="E28" s="12">
        <v>3877.98</v>
      </c>
      <c r="F28" s="23"/>
      <c r="G28" s="24"/>
      <c r="I28" s="22"/>
    </row>
    <row r="29" spans="1:9" x14ac:dyDescent="0.25">
      <c r="A29" s="31" t="s">
        <v>37</v>
      </c>
      <c r="B29" s="6" t="s">
        <v>39</v>
      </c>
      <c r="C29" s="11" t="s">
        <v>27</v>
      </c>
      <c r="D29" s="11"/>
      <c r="E29" s="30">
        <v>42</v>
      </c>
      <c r="F29" s="23"/>
      <c r="G29" s="24"/>
      <c r="I29" s="22"/>
    </row>
    <row r="30" spans="1:9" x14ac:dyDescent="0.25">
      <c r="A30" s="35"/>
      <c r="B30" s="6"/>
      <c r="C30" s="11"/>
      <c r="D30" s="11"/>
      <c r="E30" s="30"/>
      <c r="F30" s="23"/>
      <c r="G30" s="24"/>
      <c r="I30" s="22"/>
    </row>
    <row r="31" spans="1:9" s="17" customFormat="1" x14ac:dyDescent="0.25">
      <c r="A31" s="7" t="s">
        <v>28</v>
      </c>
      <c r="B31" s="8"/>
      <c r="C31" s="9"/>
      <c r="D31" s="9"/>
      <c r="E31" s="13">
        <f>SUM(E22:E30)</f>
        <v>90006.199000000008</v>
      </c>
      <c r="F31" s="25"/>
      <c r="G31" s="24"/>
    </row>
    <row r="32" spans="1:9" s="17" customFormat="1" x14ac:dyDescent="0.25">
      <c r="A32" s="2"/>
      <c r="B32" s="2"/>
      <c r="C32" s="2"/>
      <c r="D32" s="2"/>
      <c r="F32" s="25"/>
      <c r="G32" s="24"/>
    </row>
    <row r="33" spans="1:8" s="10" customFormat="1" ht="29.25" customHeight="1" x14ac:dyDescent="0.25">
      <c r="A33" s="77" t="s">
        <v>54</v>
      </c>
      <c r="B33" s="77"/>
      <c r="C33" s="77"/>
      <c r="D33" s="77"/>
      <c r="E33" s="77"/>
      <c r="G33" s="24"/>
    </row>
    <row r="34" spans="1:8" ht="33" customHeight="1" x14ac:dyDescent="0.25">
      <c r="A34" s="76" t="s">
        <v>19</v>
      </c>
      <c r="B34" s="76"/>
      <c r="C34" s="76"/>
      <c r="D34" s="76"/>
      <c r="E34" s="76"/>
    </row>
    <row r="35" spans="1:8" ht="19.5" customHeight="1" x14ac:dyDescent="0.25">
      <c r="A35" s="76" t="s">
        <v>18</v>
      </c>
      <c r="B35" s="76"/>
      <c r="C35" s="76"/>
      <c r="D35" s="76"/>
      <c r="E35" s="76"/>
    </row>
    <row r="36" spans="1:8" ht="29.25" customHeight="1" x14ac:dyDescent="0.25">
      <c r="A36" s="76" t="s">
        <v>29</v>
      </c>
      <c r="B36" s="76"/>
      <c r="C36" s="76"/>
      <c r="D36" s="76"/>
      <c r="E36" s="76"/>
    </row>
    <row r="37" spans="1:8" x14ac:dyDescent="0.25">
      <c r="A37" s="76" t="s">
        <v>16</v>
      </c>
      <c r="B37" s="76"/>
      <c r="C37" s="76"/>
      <c r="D37" s="76"/>
      <c r="E37" s="76"/>
    </row>
    <row r="38" spans="1:8" ht="29.25" customHeight="1" x14ac:dyDescent="0.25">
      <c r="A38" s="90" t="s">
        <v>5</v>
      </c>
      <c r="B38" s="90"/>
      <c r="C38" s="90"/>
      <c r="D38" s="90"/>
      <c r="E38" s="90"/>
      <c r="F38" s="10"/>
      <c r="G38" s="10"/>
      <c r="H38" s="18"/>
    </row>
    <row r="39" spans="1:8" x14ac:dyDescent="0.25">
      <c r="A39" s="76" t="s">
        <v>16</v>
      </c>
      <c r="B39" s="76"/>
      <c r="C39" s="76"/>
      <c r="D39" s="76"/>
      <c r="E39" s="76"/>
    </row>
    <row r="40" spans="1:8" ht="13.9" customHeight="1" x14ac:dyDescent="0.25">
      <c r="A40" s="91" t="s">
        <v>26</v>
      </c>
      <c r="B40" s="91"/>
      <c r="C40" s="91"/>
      <c r="D40" s="91"/>
      <c r="E40" s="14"/>
    </row>
    <row r="41" spans="1:8" x14ac:dyDescent="0.25">
      <c r="B41" s="88" t="s">
        <v>17</v>
      </c>
      <c r="C41" s="88"/>
      <c r="D41" s="88"/>
      <c r="E41" s="15" t="s">
        <v>6</v>
      </c>
    </row>
    <row r="42" spans="1:8" x14ac:dyDescent="0.25">
      <c r="A42" s="36"/>
      <c r="B42" s="36"/>
      <c r="C42" s="36"/>
      <c r="D42" s="36"/>
      <c r="E42" s="16"/>
    </row>
    <row r="43" spans="1:8" ht="13.9" customHeight="1" x14ac:dyDescent="0.25">
      <c r="A43" s="92" t="s">
        <v>47</v>
      </c>
      <c r="B43" s="92"/>
      <c r="C43" s="92"/>
      <c r="D43" s="92"/>
      <c r="E43" s="14"/>
    </row>
    <row r="44" spans="1:8" x14ac:dyDescent="0.25">
      <c r="B44" s="88" t="s">
        <v>17</v>
      </c>
      <c r="C44" s="88"/>
      <c r="D44" s="88"/>
      <c r="E44" s="15" t="s">
        <v>6</v>
      </c>
    </row>
    <row r="46" spans="1:8" x14ac:dyDescent="0.25">
      <c r="A46" s="26" t="s">
        <v>33</v>
      </c>
    </row>
    <row r="47" spans="1:8" x14ac:dyDescent="0.25">
      <c r="A47" s="10" t="s">
        <v>30</v>
      </c>
      <c r="E47" s="2"/>
    </row>
    <row r="48" spans="1:8" x14ac:dyDescent="0.25">
      <c r="A48" s="2" t="s">
        <v>41</v>
      </c>
      <c r="B48" s="21">
        <f>11732.06</f>
        <v>11732.06</v>
      </c>
      <c r="E48" s="2"/>
    </row>
    <row r="49" spans="1:5" x14ac:dyDescent="0.25">
      <c r="A49" s="28" t="s">
        <v>55</v>
      </c>
      <c r="B49" s="20"/>
      <c r="E49" s="2"/>
    </row>
    <row r="50" spans="1:5" x14ac:dyDescent="0.25">
      <c r="A50" s="2" t="s">
        <v>35</v>
      </c>
      <c r="B50" s="20">
        <v>102193.18</v>
      </c>
      <c r="E50" s="2"/>
    </row>
    <row r="51" spans="1:5" ht="30" x14ac:dyDescent="0.25">
      <c r="A51" s="33" t="s">
        <v>43</v>
      </c>
      <c r="B51" s="20">
        <f>3*100</f>
        <v>300</v>
      </c>
      <c r="E51" s="2"/>
    </row>
    <row r="52" spans="1:5" ht="18.600000000000001" customHeight="1" x14ac:dyDescent="0.25">
      <c r="A52" s="2" t="s">
        <v>34</v>
      </c>
      <c r="B52" s="20">
        <f>E31</f>
        <v>90006.199000000008</v>
      </c>
      <c r="E52" s="2"/>
    </row>
    <row r="53" spans="1:5" x14ac:dyDescent="0.25">
      <c r="A53" s="19" t="s">
        <v>38</v>
      </c>
      <c r="B53" s="29">
        <f>B48+B50+B51-B52</f>
        <v>24219.040999999983</v>
      </c>
    </row>
    <row r="54" spans="1:5" x14ac:dyDescent="0.25">
      <c r="C54" s="22"/>
    </row>
    <row r="56" spans="1:5" x14ac:dyDescent="0.25">
      <c r="B56" s="22"/>
    </row>
  </sheetData>
  <mergeCells count="30">
    <mergeCell ref="B44:D44"/>
    <mergeCell ref="A20:E20"/>
    <mergeCell ref="A14:E14"/>
    <mergeCell ref="A15:E15"/>
    <mergeCell ref="A16:E16"/>
    <mergeCell ref="A17:E17"/>
    <mergeCell ref="A18:E18"/>
    <mergeCell ref="A19:E19"/>
    <mergeCell ref="A38:E38"/>
    <mergeCell ref="A39:E39"/>
    <mergeCell ref="A40:D40"/>
    <mergeCell ref="B41:D41"/>
    <mergeCell ref="A43:D43"/>
    <mergeCell ref="A37:E37"/>
    <mergeCell ref="A36:E36"/>
    <mergeCell ref="A35:E35"/>
    <mergeCell ref="A34:E34"/>
    <mergeCell ref="A33:E33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topLeftCell="A22" zoomScaleNormal="100" zoomScaleSheetLayoutView="100" workbookViewId="0">
      <selection activeCell="A30" sqref="A30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3" style="2" customWidth="1"/>
    <col min="4" max="4" width="11.28515625" style="2" customWidth="1"/>
    <col min="5" max="5" width="15.7109375" style="17" customWidth="1"/>
    <col min="6" max="6" width="9.140625" style="2"/>
    <col min="7" max="7" width="11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 x14ac:dyDescent="0.25">
      <c r="A1" s="78" t="s">
        <v>9</v>
      </c>
      <c r="B1" s="78"/>
      <c r="C1" s="78"/>
      <c r="D1" s="78"/>
      <c r="E1" s="78"/>
    </row>
    <row r="2" spans="1:5" ht="30" customHeight="1" x14ac:dyDescent="0.25">
      <c r="A2" s="79" t="s">
        <v>10</v>
      </c>
      <c r="B2" s="80"/>
      <c r="C2" s="80"/>
      <c r="D2" s="80"/>
      <c r="E2" s="80"/>
    </row>
    <row r="3" spans="1:5" x14ac:dyDescent="0.25">
      <c r="A3" s="81" t="s">
        <v>56</v>
      </c>
      <c r="B3" s="81"/>
      <c r="C3" s="81"/>
      <c r="D3" s="81"/>
      <c r="E3" s="81"/>
    </row>
    <row r="4" spans="1:5" s="1" customFormat="1" ht="15.6" customHeight="1" x14ac:dyDescent="0.25">
      <c r="A4" s="40" t="s">
        <v>11</v>
      </c>
      <c r="B4" s="4"/>
      <c r="C4" s="4"/>
      <c r="D4" s="4"/>
      <c r="E4" s="41" t="s">
        <v>57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76" t="s">
        <v>0</v>
      </c>
      <c r="B6" s="76"/>
      <c r="C6" s="76"/>
      <c r="D6" s="76"/>
      <c r="E6" s="76"/>
    </row>
    <row r="7" spans="1:5" x14ac:dyDescent="0.25">
      <c r="A7" s="83" t="s">
        <v>20</v>
      </c>
      <c r="B7" s="83"/>
      <c r="C7" s="83"/>
      <c r="D7" s="83"/>
      <c r="E7" s="83"/>
    </row>
    <row r="8" spans="1:5" x14ac:dyDescent="0.25">
      <c r="A8" s="84" t="s">
        <v>1</v>
      </c>
      <c r="B8" s="84"/>
      <c r="C8" s="84"/>
      <c r="D8" s="84"/>
      <c r="E8" s="84"/>
    </row>
    <row r="9" spans="1:5" x14ac:dyDescent="0.25">
      <c r="A9" s="76" t="s">
        <v>45</v>
      </c>
      <c r="B9" s="76"/>
      <c r="C9" s="76"/>
      <c r="D9" s="76"/>
      <c r="E9" s="76"/>
    </row>
    <row r="10" spans="1:5" ht="27" customHeight="1" x14ac:dyDescent="0.25">
      <c r="A10" s="85" t="s">
        <v>12</v>
      </c>
      <c r="B10" s="86"/>
      <c r="C10" s="86"/>
      <c r="D10" s="86"/>
      <c r="E10" s="86"/>
    </row>
    <row r="11" spans="1:5" ht="30.75" customHeight="1" x14ac:dyDescent="0.25">
      <c r="A11" s="76" t="s">
        <v>46</v>
      </c>
      <c r="B11" s="76"/>
      <c r="C11" s="76"/>
      <c r="D11" s="76"/>
      <c r="E11" s="76"/>
    </row>
    <row r="12" spans="1:5" x14ac:dyDescent="0.25">
      <c r="A12" s="84" t="s">
        <v>13</v>
      </c>
      <c r="B12" s="87"/>
      <c r="C12" s="87"/>
      <c r="D12" s="87"/>
      <c r="E12" s="87"/>
    </row>
    <row r="13" spans="1:5" x14ac:dyDescent="0.25">
      <c r="A13" s="76" t="s">
        <v>21</v>
      </c>
      <c r="B13" s="76"/>
      <c r="C13" s="76"/>
      <c r="D13" s="76"/>
      <c r="E13" s="76"/>
    </row>
    <row r="14" spans="1:5" ht="11.25" customHeight="1" x14ac:dyDescent="0.25">
      <c r="A14" s="84" t="s">
        <v>2</v>
      </c>
      <c r="B14" s="87"/>
      <c r="C14" s="87"/>
      <c r="D14" s="87"/>
      <c r="E14" s="87"/>
    </row>
    <row r="15" spans="1:5" x14ac:dyDescent="0.25">
      <c r="A15" s="76" t="s">
        <v>22</v>
      </c>
      <c r="B15" s="76"/>
      <c r="C15" s="76"/>
      <c r="D15" s="76"/>
      <c r="E15" s="76"/>
    </row>
    <row r="16" spans="1:5" ht="13.9" customHeight="1" x14ac:dyDescent="0.25">
      <c r="A16" s="84" t="s">
        <v>14</v>
      </c>
      <c r="B16" s="87"/>
      <c r="C16" s="87"/>
      <c r="D16" s="87"/>
      <c r="E16" s="87"/>
    </row>
    <row r="17" spans="1:9" ht="30.75" customHeight="1" x14ac:dyDescent="0.25">
      <c r="A17" s="76" t="s">
        <v>15</v>
      </c>
      <c r="B17" s="76"/>
      <c r="C17" s="76"/>
      <c r="D17" s="76"/>
      <c r="E17" s="76"/>
    </row>
    <row r="18" spans="1:9" ht="61.9" customHeight="1" x14ac:dyDescent="0.25">
      <c r="A18" s="76" t="s">
        <v>23</v>
      </c>
      <c r="B18" s="76"/>
      <c r="C18" s="76"/>
      <c r="D18" s="76"/>
      <c r="E18" s="76"/>
    </row>
    <row r="19" spans="1:9" ht="32.450000000000003" customHeight="1" x14ac:dyDescent="0.25">
      <c r="A19" s="89" t="s">
        <v>24</v>
      </c>
      <c r="B19" s="89"/>
      <c r="C19" s="89"/>
      <c r="D19" s="89"/>
      <c r="E19" s="89"/>
    </row>
    <row r="20" spans="1:9" x14ac:dyDescent="0.25">
      <c r="A20" s="89"/>
      <c r="B20" s="89"/>
      <c r="C20" s="89"/>
      <c r="D20" s="89"/>
      <c r="E20" s="89"/>
      <c r="F20" s="2">
        <v>1179.1500000000001</v>
      </c>
      <c r="G20" s="2">
        <v>3</v>
      </c>
    </row>
    <row r="21" spans="1:9" ht="114.75" x14ac:dyDescent="0.25">
      <c r="A21" s="6" t="s">
        <v>31</v>
      </c>
      <c r="B21" s="6" t="s">
        <v>8</v>
      </c>
      <c r="C21" s="6" t="s">
        <v>3</v>
      </c>
      <c r="D21" s="6" t="s">
        <v>32</v>
      </c>
      <c r="E21" s="11" t="s">
        <v>7</v>
      </c>
    </row>
    <row r="22" spans="1:9" ht="38.25" x14ac:dyDescent="0.25">
      <c r="A22" s="32" t="s">
        <v>42</v>
      </c>
      <c r="B22" s="6" t="s">
        <v>40</v>
      </c>
      <c r="C22" s="3" t="s">
        <v>4</v>
      </c>
      <c r="D22" s="3">
        <v>16.04</v>
      </c>
      <c r="E22" s="12">
        <f>D22*F20*G20</f>
        <v>56740.697999999997</v>
      </c>
      <c r="F22" s="23"/>
      <c r="G22" s="24"/>
      <c r="I22" s="22"/>
    </row>
    <row r="23" spans="1:9" ht="62.25" customHeight="1" x14ac:dyDescent="0.25">
      <c r="A23" s="5" t="s">
        <v>62</v>
      </c>
      <c r="B23" s="6" t="s">
        <v>58</v>
      </c>
      <c r="C23" s="3" t="s">
        <v>4</v>
      </c>
      <c r="D23" s="3"/>
      <c r="E23" s="12">
        <f>1887.52*2</f>
        <v>3775.04</v>
      </c>
      <c r="F23" s="23"/>
      <c r="G23" s="24"/>
      <c r="I23" s="22"/>
    </row>
    <row r="24" spans="1:9" x14ac:dyDescent="0.25">
      <c r="A24" s="5" t="s">
        <v>36</v>
      </c>
      <c r="B24" s="6" t="s">
        <v>25</v>
      </c>
      <c r="C24" s="3" t="s">
        <v>4</v>
      </c>
      <c r="D24" s="3">
        <v>4.78</v>
      </c>
      <c r="E24" s="12">
        <f>D24*F20*G20</f>
        <v>16909.011000000002</v>
      </c>
      <c r="F24" s="23"/>
      <c r="G24" s="24"/>
      <c r="I24" s="22"/>
    </row>
    <row r="25" spans="1:9" x14ac:dyDescent="0.25">
      <c r="A25" s="5" t="s">
        <v>50</v>
      </c>
      <c r="B25" s="6" t="s">
        <v>58</v>
      </c>
      <c r="C25" s="3" t="s">
        <v>27</v>
      </c>
      <c r="D25" s="3"/>
      <c r="E25" s="34">
        <v>4960.08</v>
      </c>
      <c r="F25" s="23"/>
      <c r="G25" s="24"/>
      <c r="I25" s="22"/>
    </row>
    <row r="26" spans="1:9" x14ac:dyDescent="0.25">
      <c r="A26" s="5" t="s">
        <v>51</v>
      </c>
      <c r="B26" s="6" t="s">
        <v>58</v>
      </c>
      <c r="C26" s="3" t="s">
        <v>27</v>
      </c>
      <c r="D26" s="3"/>
      <c r="E26" s="34">
        <v>0</v>
      </c>
      <c r="F26" s="23"/>
      <c r="G26" s="24"/>
      <c r="I26" s="22"/>
    </row>
    <row r="27" spans="1:9" x14ac:dyDescent="0.25">
      <c r="A27" s="5" t="s">
        <v>52</v>
      </c>
      <c r="B27" s="6" t="s">
        <v>58</v>
      </c>
      <c r="C27" s="3" t="s">
        <v>27</v>
      </c>
      <c r="D27" s="3"/>
      <c r="E27" s="27">
        <v>2105.52</v>
      </c>
      <c r="F27" s="23"/>
      <c r="G27" s="24"/>
      <c r="I27" s="22"/>
    </row>
    <row r="28" spans="1:9" x14ac:dyDescent="0.25">
      <c r="A28" s="5" t="s">
        <v>53</v>
      </c>
      <c r="B28" s="6" t="s">
        <v>58</v>
      </c>
      <c r="C28" s="3" t="s">
        <v>27</v>
      </c>
      <c r="D28" s="3"/>
      <c r="E28" s="12">
        <v>3877.98</v>
      </c>
      <c r="F28" s="23"/>
      <c r="G28" s="24"/>
      <c r="I28" s="22"/>
    </row>
    <row r="29" spans="1:9" x14ac:dyDescent="0.25">
      <c r="A29" s="31" t="s">
        <v>37</v>
      </c>
      <c r="B29" s="6" t="s">
        <v>58</v>
      </c>
      <c r="C29" s="11" t="s">
        <v>27</v>
      </c>
      <c r="D29" s="11"/>
      <c r="E29" s="30">
        <v>787.5</v>
      </c>
      <c r="F29" s="23"/>
      <c r="G29" s="24"/>
      <c r="I29" s="22"/>
    </row>
    <row r="30" spans="1:9" x14ac:dyDescent="0.25">
      <c r="A30" s="35" t="s">
        <v>59</v>
      </c>
      <c r="B30" s="6" t="s">
        <v>58</v>
      </c>
      <c r="C30" s="11" t="s">
        <v>27</v>
      </c>
      <c r="D30" s="11"/>
      <c r="E30" s="30">
        <v>6929.08</v>
      </c>
      <c r="F30" s="23"/>
      <c r="G30" s="24"/>
      <c r="I30" s="22"/>
    </row>
    <row r="31" spans="1:9" s="17" customFormat="1" x14ac:dyDescent="0.25">
      <c r="A31" s="7" t="s">
        <v>28</v>
      </c>
      <c r="B31" s="8"/>
      <c r="C31" s="9"/>
      <c r="D31" s="9"/>
      <c r="E31" s="13">
        <f>SUM(E22:E30)</f>
        <v>96084.909</v>
      </c>
      <c r="F31" s="25"/>
      <c r="G31" s="24"/>
    </row>
    <row r="32" spans="1:9" s="17" customFormat="1" x14ac:dyDescent="0.25">
      <c r="A32" s="2"/>
      <c r="B32" s="2"/>
      <c r="C32" s="2"/>
      <c r="D32" s="2"/>
      <c r="F32" s="25"/>
      <c r="G32" s="24"/>
    </row>
    <row r="33" spans="1:8" s="10" customFormat="1" ht="29.25" customHeight="1" x14ac:dyDescent="0.25">
      <c r="A33" s="77" t="s">
        <v>60</v>
      </c>
      <c r="B33" s="77"/>
      <c r="C33" s="77"/>
      <c r="D33" s="77"/>
      <c r="E33" s="77"/>
      <c r="G33" s="24"/>
    </row>
    <row r="34" spans="1:8" ht="33" customHeight="1" x14ac:dyDescent="0.25">
      <c r="A34" s="76" t="s">
        <v>19</v>
      </c>
      <c r="B34" s="76"/>
      <c r="C34" s="76"/>
      <c r="D34" s="76"/>
      <c r="E34" s="76"/>
    </row>
    <row r="35" spans="1:8" ht="19.5" customHeight="1" x14ac:dyDescent="0.25">
      <c r="A35" s="76" t="s">
        <v>18</v>
      </c>
      <c r="B35" s="76"/>
      <c r="C35" s="76"/>
      <c r="D35" s="76"/>
      <c r="E35" s="76"/>
    </row>
    <row r="36" spans="1:8" ht="29.25" customHeight="1" x14ac:dyDescent="0.25">
      <c r="A36" s="76" t="s">
        <v>29</v>
      </c>
      <c r="B36" s="76"/>
      <c r="C36" s="76"/>
      <c r="D36" s="76"/>
      <c r="E36" s="76"/>
    </row>
    <row r="37" spans="1:8" x14ac:dyDescent="0.25">
      <c r="A37" s="76" t="s">
        <v>16</v>
      </c>
      <c r="B37" s="76"/>
      <c r="C37" s="76"/>
      <c r="D37" s="76"/>
      <c r="E37" s="76"/>
    </row>
    <row r="38" spans="1:8" ht="29.25" customHeight="1" x14ac:dyDescent="0.25">
      <c r="A38" s="90" t="s">
        <v>5</v>
      </c>
      <c r="B38" s="90"/>
      <c r="C38" s="90"/>
      <c r="D38" s="90"/>
      <c r="E38" s="90"/>
      <c r="F38" s="10"/>
      <c r="G38" s="10"/>
      <c r="H38" s="18"/>
    </row>
    <row r="39" spans="1:8" x14ac:dyDescent="0.25">
      <c r="A39" s="76" t="s">
        <v>16</v>
      </c>
      <c r="B39" s="76"/>
      <c r="C39" s="76"/>
      <c r="D39" s="76"/>
      <c r="E39" s="76"/>
    </row>
    <row r="40" spans="1:8" ht="13.9" customHeight="1" x14ac:dyDescent="0.25">
      <c r="A40" s="91" t="s">
        <v>26</v>
      </c>
      <c r="B40" s="91"/>
      <c r="C40" s="91"/>
      <c r="D40" s="91"/>
      <c r="E40" s="14"/>
    </row>
    <row r="41" spans="1:8" x14ac:dyDescent="0.25">
      <c r="B41" s="88" t="s">
        <v>17</v>
      </c>
      <c r="C41" s="88"/>
      <c r="D41" s="88"/>
      <c r="E41" s="15" t="s">
        <v>6</v>
      </c>
    </row>
    <row r="42" spans="1:8" x14ac:dyDescent="0.25">
      <c r="A42" s="38"/>
      <c r="B42" s="38"/>
      <c r="C42" s="38"/>
      <c r="D42" s="38"/>
      <c r="E42" s="16"/>
    </row>
    <row r="43" spans="1:8" ht="13.9" customHeight="1" x14ac:dyDescent="0.25">
      <c r="A43" s="92" t="s">
        <v>47</v>
      </c>
      <c r="B43" s="92"/>
      <c r="C43" s="92"/>
      <c r="D43" s="92"/>
      <c r="E43" s="14"/>
    </row>
    <row r="44" spans="1:8" x14ac:dyDescent="0.25">
      <c r="B44" s="88" t="s">
        <v>17</v>
      </c>
      <c r="C44" s="88"/>
      <c r="D44" s="88"/>
      <c r="E44" s="15" t="s">
        <v>6</v>
      </c>
    </row>
    <row r="46" spans="1:8" x14ac:dyDescent="0.25">
      <c r="A46" s="26" t="s">
        <v>33</v>
      </c>
    </row>
    <row r="47" spans="1:8" x14ac:dyDescent="0.25">
      <c r="A47" s="10" t="s">
        <v>30</v>
      </c>
      <c r="E47" s="2"/>
    </row>
    <row r="48" spans="1:8" x14ac:dyDescent="0.25">
      <c r="A48" s="2" t="s">
        <v>41</v>
      </c>
      <c r="B48" s="21">
        <f>'1кв'!B53</f>
        <v>24219.040999999983</v>
      </c>
      <c r="E48" s="2"/>
    </row>
    <row r="49" spans="1:5" x14ac:dyDescent="0.25">
      <c r="A49" s="28" t="s">
        <v>61</v>
      </c>
      <c r="B49" s="20"/>
      <c r="E49" s="2"/>
    </row>
    <row r="50" spans="1:5" x14ac:dyDescent="0.25">
      <c r="A50" s="2" t="s">
        <v>35</v>
      </c>
      <c r="B50" s="20">
        <f>96197.8-562.23</f>
        <v>95635.57</v>
      </c>
      <c r="E50" s="2"/>
    </row>
    <row r="51" spans="1:5" ht="30" x14ac:dyDescent="0.25">
      <c r="A51" s="33" t="s">
        <v>43</v>
      </c>
      <c r="B51" s="20">
        <f>3*100</f>
        <v>300</v>
      </c>
      <c r="E51" s="2"/>
    </row>
    <row r="52" spans="1:5" ht="18.600000000000001" customHeight="1" x14ac:dyDescent="0.25">
      <c r="A52" s="2" t="s">
        <v>34</v>
      </c>
      <c r="B52" s="20">
        <f>E31</f>
        <v>96084.909</v>
      </c>
      <c r="E52" s="2"/>
    </row>
    <row r="53" spans="1:5" x14ac:dyDescent="0.25">
      <c r="A53" s="19" t="s">
        <v>38</v>
      </c>
      <c r="B53" s="29">
        <f>B48+B50+B51-B52</f>
        <v>24069.70199999999</v>
      </c>
    </row>
    <row r="54" spans="1:5" x14ac:dyDescent="0.25">
      <c r="C54" s="22"/>
    </row>
    <row r="56" spans="1:5" x14ac:dyDescent="0.25">
      <c r="B56" s="22"/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view="pageBreakPreview" topLeftCell="A19" zoomScaleNormal="100" zoomScaleSheetLayoutView="100" workbookViewId="0">
      <selection activeCell="E31" sqref="E31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3" style="2" customWidth="1"/>
    <col min="4" max="4" width="11.28515625" style="2" customWidth="1"/>
    <col min="5" max="5" width="15.7109375" style="17" customWidth="1"/>
    <col min="6" max="6" width="9.140625" style="2"/>
    <col min="7" max="7" width="11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 x14ac:dyDescent="0.25">
      <c r="A1" s="78" t="s">
        <v>9</v>
      </c>
      <c r="B1" s="78"/>
      <c r="C1" s="78"/>
      <c r="D1" s="78"/>
      <c r="E1" s="78"/>
    </row>
    <row r="2" spans="1:5" ht="30" customHeight="1" x14ac:dyDescent="0.25">
      <c r="A2" s="79" t="s">
        <v>10</v>
      </c>
      <c r="B2" s="80"/>
      <c r="C2" s="80"/>
      <c r="D2" s="80"/>
      <c r="E2" s="80"/>
    </row>
    <row r="3" spans="1:5" x14ac:dyDescent="0.25">
      <c r="A3" s="81" t="s">
        <v>63</v>
      </c>
      <c r="B3" s="81"/>
      <c r="C3" s="81"/>
      <c r="D3" s="81"/>
      <c r="E3" s="81"/>
    </row>
    <row r="4" spans="1:5" s="1" customFormat="1" ht="15.6" customHeight="1" x14ac:dyDescent="0.25">
      <c r="A4" s="40" t="s">
        <v>11</v>
      </c>
      <c r="B4" s="4"/>
      <c r="C4" s="4"/>
      <c r="D4" s="4"/>
      <c r="E4" s="42" t="s">
        <v>64</v>
      </c>
    </row>
    <row r="5" spans="1:5" x14ac:dyDescent="0.25">
      <c r="A5" s="44"/>
      <c r="B5" s="4"/>
      <c r="C5" s="4"/>
      <c r="D5" s="4"/>
      <c r="E5" s="4"/>
    </row>
    <row r="6" spans="1:5" x14ac:dyDescent="0.25">
      <c r="A6" s="76" t="s">
        <v>0</v>
      </c>
      <c r="B6" s="76"/>
      <c r="C6" s="76"/>
      <c r="D6" s="76"/>
      <c r="E6" s="76"/>
    </row>
    <row r="7" spans="1:5" x14ac:dyDescent="0.25">
      <c r="A7" s="83" t="s">
        <v>20</v>
      </c>
      <c r="B7" s="83"/>
      <c r="C7" s="83"/>
      <c r="D7" s="83"/>
      <c r="E7" s="83"/>
    </row>
    <row r="8" spans="1:5" x14ac:dyDescent="0.25">
      <c r="A8" s="84" t="s">
        <v>1</v>
      </c>
      <c r="B8" s="84"/>
      <c r="C8" s="84"/>
      <c r="D8" s="84"/>
      <c r="E8" s="84"/>
    </row>
    <row r="9" spans="1:5" x14ac:dyDescent="0.25">
      <c r="A9" s="76" t="s">
        <v>45</v>
      </c>
      <c r="B9" s="76"/>
      <c r="C9" s="76"/>
      <c r="D9" s="76"/>
      <c r="E9" s="76"/>
    </row>
    <row r="10" spans="1:5" ht="27" customHeight="1" x14ac:dyDescent="0.25">
      <c r="A10" s="85" t="s">
        <v>12</v>
      </c>
      <c r="B10" s="86"/>
      <c r="C10" s="86"/>
      <c r="D10" s="86"/>
      <c r="E10" s="86"/>
    </row>
    <row r="11" spans="1:5" ht="30.75" customHeight="1" x14ac:dyDescent="0.25">
      <c r="A11" s="76" t="s">
        <v>46</v>
      </c>
      <c r="B11" s="76"/>
      <c r="C11" s="76"/>
      <c r="D11" s="76"/>
      <c r="E11" s="76"/>
    </row>
    <row r="12" spans="1:5" x14ac:dyDescent="0.25">
      <c r="A12" s="84" t="s">
        <v>13</v>
      </c>
      <c r="B12" s="87"/>
      <c r="C12" s="87"/>
      <c r="D12" s="87"/>
      <c r="E12" s="87"/>
    </row>
    <row r="13" spans="1:5" x14ac:dyDescent="0.25">
      <c r="A13" s="76" t="s">
        <v>21</v>
      </c>
      <c r="B13" s="76"/>
      <c r="C13" s="76"/>
      <c r="D13" s="76"/>
      <c r="E13" s="76"/>
    </row>
    <row r="14" spans="1:5" ht="11.25" customHeight="1" x14ac:dyDescent="0.25">
      <c r="A14" s="84" t="s">
        <v>2</v>
      </c>
      <c r="B14" s="87"/>
      <c r="C14" s="87"/>
      <c r="D14" s="87"/>
      <c r="E14" s="87"/>
    </row>
    <row r="15" spans="1:5" x14ac:dyDescent="0.25">
      <c r="A15" s="76" t="s">
        <v>22</v>
      </c>
      <c r="B15" s="76"/>
      <c r="C15" s="76"/>
      <c r="D15" s="76"/>
      <c r="E15" s="76"/>
    </row>
    <row r="16" spans="1:5" ht="13.9" customHeight="1" x14ac:dyDescent="0.25">
      <c r="A16" s="84" t="s">
        <v>14</v>
      </c>
      <c r="B16" s="87"/>
      <c r="C16" s="87"/>
      <c r="D16" s="87"/>
      <c r="E16" s="87"/>
    </row>
    <row r="17" spans="1:9" ht="30.75" customHeight="1" x14ac:dyDescent="0.25">
      <c r="A17" s="76" t="s">
        <v>15</v>
      </c>
      <c r="B17" s="76"/>
      <c r="C17" s="76"/>
      <c r="D17" s="76"/>
      <c r="E17" s="76"/>
    </row>
    <row r="18" spans="1:9" ht="61.9" customHeight="1" x14ac:dyDescent="0.25">
      <c r="A18" s="76" t="s">
        <v>23</v>
      </c>
      <c r="B18" s="76"/>
      <c r="C18" s="76"/>
      <c r="D18" s="76"/>
      <c r="E18" s="76"/>
    </row>
    <row r="19" spans="1:9" ht="32.450000000000003" customHeight="1" x14ac:dyDescent="0.25">
      <c r="A19" s="89" t="s">
        <v>24</v>
      </c>
      <c r="B19" s="89"/>
      <c r="C19" s="89"/>
      <c r="D19" s="89"/>
      <c r="E19" s="89"/>
    </row>
    <row r="20" spans="1:9" x14ac:dyDescent="0.25">
      <c r="A20" s="89"/>
      <c r="B20" s="89"/>
      <c r="C20" s="89"/>
      <c r="D20" s="89"/>
      <c r="E20" s="89"/>
      <c r="F20" s="2">
        <v>1179.1500000000001</v>
      </c>
      <c r="G20" s="2">
        <v>3</v>
      </c>
    </row>
    <row r="21" spans="1:9" ht="114.75" x14ac:dyDescent="0.25">
      <c r="A21" s="6" t="s">
        <v>31</v>
      </c>
      <c r="B21" s="6" t="s">
        <v>8</v>
      </c>
      <c r="C21" s="6" t="s">
        <v>3</v>
      </c>
      <c r="D21" s="6" t="s">
        <v>32</v>
      </c>
      <c r="E21" s="11" t="s">
        <v>7</v>
      </c>
    </row>
    <row r="22" spans="1:9" ht="38.25" x14ac:dyDescent="0.25">
      <c r="A22" s="32" t="s">
        <v>42</v>
      </c>
      <c r="B22" s="6" t="s">
        <v>40</v>
      </c>
      <c r="C22" s="3" t="s">
        <v>4</v>
      </c>
      <c r="D22" s="3">
        <v>17</v>
      </c>
      <c r="E22" s="12">
        <f>D22*F20*G20</f>
        <v>60136.650000000009</v>
      </c>
      <c r="F22" s="23"/>
      <c r="G22" s="24"/>
      <c r="I22" s="22"/>
    </row>
    <row r="23" spans="1:9" ht="62.25" customHeight="1" x14ac:dyDescent="0.25">
      <c r="A23" s="5" t="s">
        <v>66</v>
      </c>
      <c r="B23" s="45" t="s">
        <v>65</v>
      </c>
      <c r="C23" s="3" t="s">
        <v>4</v>
      </c>
      <c r="D23" s="3"/>
      <c r="E23" s="12">
        <f>1887.52*3</f>
        <v>5662.5599999999995</v>
      </c>
      <c r="F23" s="23"/>
      <c r="G23" s="24"/>
      <c r="I23" s="22"/>
    </row>
    <row r="24" spans="1:9" x14ac:dyDescent="0.25">
      <c r="A24" s="5" t="s">
        <v>36</v>
      </c>
      <c r="B24" s="6" t="s">
        <v>25</v>
      </c>
      <c r="C24" s="3" t="s">
        <v>4</v>
      </c>
      <c r="D24" s="3">
        <v>5</v>
      </c>
      <c r="E24" s="12">
        <f>D24*F20*G20</f>
        <v>17687.25</v>
      </c>
      <c r="F24" s="23"/>
      <c r="G24" s="24"/>
      <c r="I24" s="22"/>
    </row>
    <row r="25" spans="1:9" x14ac:dyDescent="0.25">
      <c r="A25" s="5" t="s">
        <v>67</v>
      </c>
      <c r="B25" s="6" t="s">
        <v>68</v>
      </c>
      <c r="C25" s="3" t="s">
        <v>27</v>
      </c>
      <c r="D25" s="3"/>
      <c r="E25" s="12">
        <v>553.62</v>
      </c>
      <c r="F25" s="23"/>
      <c r="G25" s="24"/>
      <c r="I25" s="22"/>
    </row>
    <row r="26" spans="1:9" x14ac:dyDescent="0.25">
      <c r="A26" s="5" t="s">
        <v>50</v>
      </c>
      <c r="B26" s="45" t="s">
        <v>65</v>
      </c>
      <c r="C26" s="3" t="s">
        <v>27</v>
      </c>
      <c r="D26" s="3"/>
      <c r="E26" s="34">
        <v>5244.09</v>
      </c>
      <c r="F26" s="23"/>
      <c r="G26" s="24"/>
      <c r="I26" s="22"/>
    </row>
    <row r="27" spans="1:9" x14ac:dyDescent="0.25">
      <c r="A27" s="5" t="s">
        <v>51</v>
      </c>
      <c r="B27" s="45" t="s">
        <v>65</v>
      </c>
      <c r="C27" s="3" t="s">
        <v>27</v>
      </c>
      <c r="D27" s="3"/>
      <c r="E27" s="34">
        <v>0</v>
      </c>
      <c r="F27" s="23"/>
      <c r="G27" s="24"/>
      <c r="I27" s="22"/>
    </row>
    <row r="28" spans="1:9" x14ac:dyDescent="0.25">
      <c r="A28" s="5" t="s">
        <v>52</v>
      </c>
      <c r="B28" s="45" t="s">
        <v>65</v>
      </c>
      <c r="C28" s="3" t="s">
        <v>27</v>
      </c>
      <c r="D28" s="3"/>
      <c r="E28" s="27">
        <v>1490.94</v>
      </c>
      <c r="F28" s="23"/>
      <c r="G28" s="24"/>
      <c r="I28" s="22"/>
    </row>
    <row r="29" spans="1:9" x14ac:dyDescent="0.25">
      <c r="A29" s="5" t="s">
        <v>53</v>
      </c>
      <c r="B29" s="45" t="s">
        <v>65</v>
      </c>
      <c r="C29" s="3" t="s">
        <v>27</v>
      </c>
      <c r="D29" s="3"/>
      <c r="E29" s="12">
        <v>4006.95</v>
      </c>
      <c r="F29" s="23"/>
      <c r="G29" s="24"/>
      <c r="I29" s="22"/>
    </row>
    <row r="30" spans="1:9" x14ac:dyDescent="0.25">
      <c r="A30" s="31" t="s">
        <v>37</v>
      </c>
      <c r="B30" s="45" t="s">
        <v>65</v>
      </c>
      <c r="C30" s="11" t="s">
        <v>27</v>
      </c>
      <c r="D30" s="11"/>
      <c r="E30" s="30">
        <v>1061.01</v>
      </c>
      <c r="F30" s="23"/>
      <c r="G30" s="24"/>
      <c r="I30" s="22"/>
    </row>
    <row r="31" spans="1:9" x14ac:dyDescent="0.25">
      <c r="A31" s="35" t="s">
        <v>70</v>
      </c>
      <c r="B31" s="45" t="s">
        <v>72</v>
      </c>
      <c r="C31" s="11" t="s">
        <v>27</v>
      </c>
      <c r="D31" s="49">
        <v>2</v>
      </c>
      <c r="E31" s="30">
        <f>D31*218.47</f>
        <v>436.94</v>
      </c>
      <c r="F31" s="23"/>
      <c r="G31" s="24"/>
      <c r="I31" s="22"/>
    </row>
    <row r="32" spans="1:9" x14ac:dyDescent="0.25">
      <c r="A32" s="35" t="s">
        <v>71</v>
      </c>
      <c r="B32" s="45" t="s">
        <v>72</v>
      </c>
      <c r="C32" s="11" t="s">
        <v>27</v>
      </c>
      <c r="D32" s="50">
        <v>4</v>
      </c>
      <c r="E32" s="30">
        <f>D32*218.47</f>
        <v>873.88</v>
      </c>
      <c r="F32" s="23"/>
      <c r="G32" s="24"/>
      <c r="I32" s="22"/>
    </row>
    <row r="33" spans="1:8" s="17" customFormat="1" x14ac:dyDescent="0.25">
      <c r="A33" s="7" t="s">
        <v>28</v>
      </c>
      <c r="B33" s="8"/>
      <c r="C33" s="9"/>
      <c r="D33" s="9"/>
      <c r="E33" s="13">
        <f>SUM(E22:E32)</f>
        <v>97153.89</v>
      </c>
      <c r="F33" s="25"/>
      <c r="G33" s="24"/>
    </row>
    <row r="34" spans="1:8" s="17" customFormat="1" x14ac:dyDescent="0.25">
      <c r="A34" s="2"/>
      <c r="B34" s="2"/>
      <c r="C34" s="2"/>
      <c r="D34" s="2"/>
      <c r="F34" s="25"/>
      <c r="G34" s="24"/>
    </row>
    <row r="35" spans="1:8" s="10" customFormat="1" ht="29.25" customHeight="1" x14ac:dyDescent="0.25">
      <c r="A35" s="77" t="s">
        <v>73</v>
      </c>
      <c r="B35" s="77"/>
      <c r="C35" s="77"/>
      <c r="D35" s="77"/>
      <c r="E35" s="77"/>
      <c r="G35" s="24"/>
    </row>
    <row r="36" spans="1:8" ht="33" customHeight="1" x14ac:dyDescent="0.25">
      <c r="A36" s="76" t="s">
        <v>19</v>
      </c>
      <c r="B36" s="76"/>
      <c r="C36" s="76"/>
      <c r="D36" s="76"/>
      <c r="E36" s="76"/>
    </row>
    <row r="37" spans="1:8" ht="19.5" customHeight="1" x14ac:dyDescent="0.25">
      <c r="A37" s="76" t="s">
        <v>18</v>
      </c>
      <c r="B37" s="76"/>
      <c r="C37" s="76"/>
      <c r="D37" s="76"/>
      <c r="E37" s="76"/>
    </row>
    <row r="38" spans="1:8" ht="29.25" customHeight="1" x14ac:dyDescent="0.25">
      <c r="A38" s="76" t="s">
        <v>29</v>
      </c>
      <c r="B38" s="76"/>
      <c r="C38" s="76"/>
      <c r="D38" s="76"/>
      <c r="E38" s="76"/>
    </row>
    <row r="39" spans="1:8" x14ac:dyDescent="0.25">
      <c r="A39" s="76" t="s">
        <v>16</v>
      </c>
      <c r="B39" s="76"/>
      <c r="C39" s="76"/>
      <c r="D39" s="76"/>
      <c r="E39" s="76"/>
    </row>
    <row r="40" spans="1:8" ht="29.25" customHeight="1" x14ac:dyDescent="0.25">
      <c r="A40" s="90" t="s">
        <v>5</v>
      </c>
      <c r="B40" s="90"/>
      <c r="C40" s="90"/>
      <c r="D40" s="90"/>
      <c r="E40" s="90"/>
      <c r="F40" s="10"/>
      <c r="G40" s="10"/>
      <c r="H40" s="18"/>
    </row>
    <row r="41" spans="1:8" x14ac:dyDescent="0.25">
      <c r="A41" s="76" t="s">
        <v>16</v>
      </c>
      <c r="B41" s="76"/>
      <c r="C41" s="76"/>
      <c r="D41" s="76"/>
      <c r="E41" s="76"/>
    </row>
    <row r="42" spans="1:8" ht="13.9" customHeight="1" x14ac:dyDescent="0.25">
      <c r="A42" s="91" t="s">
        <v>26</v>
      </c>
      <c r="B42" s="91"/>
      <c r="C42" s="91"/>
      <c r="D42" s="91"/>
      <c r="E42" s="14"/>
    </row>
    <row r="43" spans="1:8" x14ac:dyDescent="0.25">
      <c r="B43" s="88" t="s">
        <v>17</v>
      </c>
      <c r="C43" s="88"/>
      <c r="D43" s="88"/>
      <c r="E43" s="15" t="s">
        <v>6</v>
      </c>
    </row>
    <row r="44" spans="1:8" x14ac:dyDescent="0.25">
      <c r="A44" s="43"/>
      <c r="B44" s="43"/>
      <c r="C44" s="43"/>
      <c r="D44" s="43"/>
      <c r="E44" s="16"/>
    </row>
    <row r="45" spans="1:8" ht="13.9" customHeight="1" x14ac:dyDescent="0.25">
      <c r="A45" s="92" t="s">
        <v>47</v>
      </c>
      <c r="B45" s="92"/>
      <c r="C45" s="92"/>
      <c r="D45" s="92"/>
      <c r="E45" s="14"/>
    </row>
    <row r="46" spans="1:8" x14ac:dyDescent="0.25">
      <c r="B46" s="88" t="s">
        <v>17</v>
      </c>
      <c r="C46" s="88"/>
      <c r="D46" s="88"/>
      <c r="E46" s="15" t="s">
        <v>6</v>
      </c>
    </row>
    <row r="48" spans="1:8" x14ac:dyDescent="0.25">
      <c r="A48" s="26" t="s">
        <v>33</v>
      </c>
    </row>
    <row r="49" spans="1:5" x14ac:dyDescent="0.25">
      <c r="A49" s="10" t="s">
        <v>30</v>
      </c>
      <c r="E49" s="2"/>
    </row>
    <row r="50" spans="1:5" x14ac:dyDescent="0.25">
      <c r="A50" s="2" t="s">
        <v>41</v>
      </c>
      <c r="B50" s="21">
        <f>'2кв'!B53</f>
        <v>24069.70199999999</v>
      </c>
      <c r="E50" s="2"/>
    </row>
    <row r="51" spans="1:5" x14ac:dyDescent="0.25">
      <c r="A51" s="28" t="s">
        <v>69</v>
      </c>
      <c r="B51" s="20"/>
      <c r="E51" s="2"/>
    </row>
    <row r="52" spans="1:5" x14ac:dyDescent="0.25">
      <c r="A52" s="2" t="s">
        <v>35</v>
      </c>
      <c r="B52" s="20">
        <v>115465.39</v>
      </c>
      <c r="E52" s="2"/>
    </row>
    <row r="53" spans="1:5" ht="30" x14ac:dyDescent="0.25">
      <c r="A53" s="33" t="s">
        <v>43</v>
      </c>
      <c r="B53" s="20">
        <f>3*100</f>
        <v>300</v>
      </c>
      <c r="E53" s="2"/>
    </row>
    <row r="54" spans="1:5" ht="18.600000000000001" customHeight="1" x14ac:dyDescent="0.25">
      <c r="A54" s="2" t="s">
        <v>34</v>
      </c>
      <c r="B54" s="20">
        <f>E33</f>
        <v>97153.89</v>
      </c>
      <c r="E54" s="2"/>
    </row>
    <row r="55" spans="1:5" x14ac:dyDescent="0.25">
      <c r="A55" s="19" t="s">
        <v>38</v>
      </c>
      <c r="B55" s="29">
        <f>B50+B52+B53-B54</f>
        <v>42681.202000000005</v>
      </c>
    </row>
    <row r="56" spans="1:5" x14ac:dyDescent="0.25">
      <c r="C56" s="22"/>
    </row>
    <row r="58" spans="1:5" x14ac:dyDescent="0.25">
      <c r="B58" s="22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40:E40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39:E39"/>
    <mergeCell ref="A41:E41"/>
    <mergeCell ref="A42:D42"/>
    <mergeCell ref="B43:D43"/>
    <mergeCell ref="A45:D45"/>
    <mergeCell ref="B46:D4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topLeftCell="A36" zoomScaleNormal="100" zoomScaleSheetLayoutView="100" workbookViewId="0">
      <selection activeCell="A31" sqref="A31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3" style="2" customWidth="1"/>
    <col min="4" max="4" width="11.28515625" style="2" customWidth="1"/>
    <col min="5" max="5" width="15.7109375" style="17" customWidth="1"/>
    <col min="6" max="6" width="9.140625" style="2"/>
    <col min="7" max="7" width="11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 x14ac:dyDescent="0.25">
      <c r="A1" s="78" t="s">
        <v>9</v>
      </c>
      <c r="B1" s="78"/>
      <c r="C1" s="78"/>
      <c r="D1" s="78"/>
      <c r="E1" s="78"/>
    </row>
    <row r="2" spans="1:5" ht="30" customHeight="1" x14ac:dyDescent="0.25">
      <c r="A2" s="79" t="s">
        <v>10</v>
      </c>
      <c r="B2" s="80"/>
      <c r="C2" s="80"/>
      <c r="D2" s="80"/>
      <c r="E2" s="80"/>
    </row>
    <row r="3" spans="1:5" x14ac:dyDescent="0.25">
      <c r="A3" s="81" t="s">
        <v>74</v>
      </c>
      <c r="B3" s="81"/>
      <c r="C3" s="81"/>
      <c r="D3" s="81"/>
      <c r="E3" s="81"/>
    </row>
    <row r="4" spans="1:5" s="1" customFormat="1" ht="15.6" customHeight="1" x14ac:dyDescent="0.25">
      <c r="A4" s="40" t="s">
        <v>11</v>
      </c>
      <c r="B4" s="4"/>
      <c r="C4" s="4"/>
      <c r="D4" s="4"/>
      <c r="E4" s="46" t="s">
        <v>75</v>
      </c>
    </row>
    <row r="5" spans="1:5" x14ac:dyDescent="0.25">
      <c r="A5" s="48"/>
      <c r="B5" s="4"/>
      <c r="C5" s="4"/>
      <c r="D5" s="4"/>
      <c r="E5" s="4"/>
    </row>
    <row r="6" spans="1:5" x14ac:dyDescent="0.25">
      <c r="A6" s="76" t="s">
        <v>0</v>
      </c>
      <c r="B6" s="76"/>
      <c r="C6" s="76"/>
      <c r="D6" s="76"/>
      <c r="E6" s="76"/>
    </row>
    <row r="7" spans="1:5" x14ac:dyDescent="0.25">
      <c r="A7" s="83" t="s">
        <v>20</v>
      </c>
      <c r="B7" s="83"/>
      <c r="C7" s="83"/>
      <c r="D7" s="83"/>
      <c r="E7" s="83"/>
    </row>
    <row r="8" spans="1:5" x14ac:dyDescent="0.25">
      <c r="A8" s="84" t="s">
        <v>1</v>
      </c>
      <c r="B8" s="84"/>
      <c r="C8" s="84"/>
      <c r="D8" s="84"/>
      <c r="E8" s="84"/>
    </row>
    <row r="9" spans="1:5" x14ac:dyDescent="0.25">
      <c r="A9" s="76" t="s">
        <v>45</v>
      </c>
      <c r="B9" s="76"/>
      <c r="C9" s="76"/>
      <c r="D9" s="76"/>
      <c r="E9" s="76"/>
    </row>
    <row r="10" spans="1:5" ht="27" customHeight="1" x14ac:dyDescent="0.25">
      <c r="A10" s="85" t="s">
        <v>12</v>
      </c>
      <c r="B10" s="86"/>
      <c r="C10" s="86"/>
      <c r="D10" s="86"/>
      <c r="E10" s="86"/>
    </row>
    <row r="11" spans="1:5" ht="30.75" customHeight="1" x14ac:dyDescent="0.25">
      <c r="A11" s="76" t="s">
        <v>46</v>
      </c>
      <c r="B11" s="76"/>
      <c r="C11" s="76"/>
      <c r="D11" s="76"/>
      <c r="E11" s="76"/>
    </row>
    <row r="12" spans="1:5" x14ac:dyDescent="0.25">
      <c r="A12" s="84" t="s">
        <v>13</v>
      </c>
      <c r="B12" s="87"/>
      <c r="C12" s="87"/>
      <c r="D12" s="87"/>
      <c r="E12" s="87"/>
    </row>
    <row r="13" spans="1:5" x14ac:dyDescent="0.25">
      <c r="A13" s="76" t="s">
        <v>21</v>
      </c>
      <c r="B13" s="76"/>
      <c r="C13" s="76"/>
      <c r="D13" s="76"/>
      <c r="E13" s="76"/>
    </row>
    <row r="14" spans="1:5" ht="11.25" customHeight="1" x14ac:dyDescent="0.25">
      <c r="A14" s="84" t="s">
        <v>2</v>
      </c>
      <c r="B14" s="87"/>
      <c r="C14" s="87"/>
      <c r="D14" s="87"/>
      <c r="E14" s="87"/>
    </row>
    <row r="15" spans="1:5" x14ac:dyDescent="0.25">
      <c r="A15" s="76" t="s">
        <v>22</v>
      </c>
      <c r="B15" s="76"/>
      <c r="C15" s="76"/>
      <c r="D15" s="76"/>
      <c r="E15" s="76"/>
    </row>
    <row r="16" spans="1:5" ht="13.9" customHeight="1" x14ac:dyDescent="0.25">
      <c r="A16" s="84" t="s">
        <v>14</v>
      </c>
      <c r="B16" s="87"/>
      <c r="C16" s="87"/>
      <c r="D16" s="87"/>
      <c r="E16" s="87"/>
    </row>
    <row r="17" spans="1:9" ht="30.75" customHeight="1" x14ac:dyDescent="0.25">
      <c r="A17" s="76" t="s">
        <v>15</v>
      </c>
      <c r="B17" s="76"/>
      <c r="C17" s="76"/>
      <c r="D17" s="76"/>
      <c r="E17" s="76"/>
    </row>
    <row r="18" spans="1:9" ht="61.9" customHeight="1" x14ac:dyDescent="0.25">
      <c r="A18" s="76" t="s">
        <v>23</v>
      </c>
      <c r="B18" s="76"/>
      <c r="C18" s="76"/>
      <c r="D18" s="76"/>
      <c r="E18" s="76"/>
    </row>
    <row r="19" spans="1:9" ht="32.450000000000003" customHeight="1" x14ac:dyDescent="0.25">
      <c r="A19" s="89" t="s">
        <v>24</v>
      </c>
      <c r="B19" s="89"/>
      <c r="C19" s="89"/>
      <c r="D19" s="89"/>
      <c r="E19" s="89"/>
    </row>
    <row r="20" spans="1:9" x14ac:dyDescent="0.25">
      <c r="A20" s="89"/>
      <c r="B20" s="89"/>
      <c r="C20" s="89"/>
      <c r="D20" s="89"/>
      <c r="E20" s="89"/>
      <c r="F20" s="2">
        <v>1179.1500000000001</v>
      </c>
      <c r="G20" s="2">
        <v>3</v>
      </c>
    </row>
    <row r="21" spans="1:9" ht="114.75" x14ac:dyDescent="0.25">
      <c r="A21" s="6" t="s">
        <v>31</v>
      </c>
      <c r="B21" s="6" t="s">
        <v>8</v>
      </c>
      <c r="C21" s="6" t="s">
        <v>3</v>
      </c>
      <c r="D21" s="6" t="s">
        <v>32</v>
      </c>
      <c r="E21" s="11" t="s">
        <v>7</v>
      </c>
    </row>
    <row r="22" spans="1:9" ht="38.25" x14ac:dyDescent="0.25">
      <c r="A22" s="32" t="s">
        <v>42</v>
      </c>
      <c r="B22" s="6" t="s">
        <v>40</v>
      </c>
      <c r="C22" s="3" t="s">
        <v>4</v>
      </c>
      <c r="D22" s="3">
        <v>17</v>
      </c>
      <c r="E22" s="12">
        <f>D22*F20*G20</f>
        <v>60136.650000000009</v>
      </c>
      <c r="F22" s="23"/>
      <c r="G22" s="24"/>
      <c r="I22" s="22"/>
    </row>
    <row r="23" spans="1:9" ht="62.25" customHeight="1" x14ac:dyDescent="0.25">
      <c r="A23" s="5" t="s">
        <v>66</v>
      </c>
      <c r="B23" s="45" t="s">
        <v>76</v>
      </c>
      <c r="C23" s="3" t="s">
        <v>4</v>
      </c>
      <c r="D23" s="3"/>
      <c r="E23" s="12">
        <f>1887.52*3</f>
        <v>5662.5599999999995</v>
      </c>
      <c r="F23" s="23"/>
      <c r="G23" s="24"/>
      <c r="I23" s="22"/>
    </row>
    <row r="24" spans="1:9" x14ac:dyDescent="0.25">
      <c r="A24" s="5" t="s">
        <v>36</v>
      </c>
      <c r="B24" s="6" t="s">
        <v>25</v>
      </c>
      <c r="C24" s="3" t="s">
        <v>4</v>
      </c>
      <c r="D24" s="3">
        <v>5</v>
      </c>
      <c r="E24" s="12">
        <f>D24*F20*G20</f>
        <v>17687.25</v>
      </c>
      <c r="F24" s="23"/>
      <c r="G24" s="24"/>
      <c r="I24" s="22"/>
    </row>
    <row r="25" spans="1:9" x14ac:dyDescent="0.25">
      <c r="A25" s="5" t="s">
        <v>67</v>
      </c>
      <c r="B25" s="6" t="s">
        <v>68</v>
      </c>
      <c r="C25" s="3" t="s">
        <v>27</v>
      </c>
      <c r="D25" s="3"/>
      <c r="E25" s="12">
        <v>0</v>
      </c>
      <c r="F25" s="23"/>
      <c r="G25" s="24"/>
      <c r="I25" s="22"/>
    </row>
    <row r="26" spans="1:9" x14ac:dyDescent="0.25">
      <c r="A26" s="5" t="s">
        <v>50</v>
      </c>
      <c r="B26" s="45" t="s">
        <v>76</v>
      </c>
      <c r="C26" s="3" t="s">
        <v>27</v>
      </c>
      <c r="D26" s="3"/>
      <c r="E26" s="34">
        <v>0</v>
      </c>
      <c r="F26" s="23"/>
      <c r="G26" s="24"/>
      <c r="I26" s="22"/>
    </row>
    <row r="27" spans="1:9" x14ac:dyDescent="0.25">
      <c r="A27" s="5" t="s">
        <v>51</v>
      </c>
      <c r="B27" s="45" t="s">
        <v>76</v>
      </c>
      <c r="C27" s="3" t="s">
        <v>27</v>
      </c>
      <c r="D27" s="3"/>
      <c r="E27" s="34">
        <v>0</v>
      </c>
      <c r="F27" s="23"/>
      <c r="G27" s="24"/>
      <c r="I27" s="22"/>
    </row>
    <row r="28" spans="1:9" x14ac:dyDescent="0.25">
      <c r="A28" s="5" t="s">
        <v>52</v>
      </c>
      <c r="B28" s="45" t="s">
        <v>76</v>
      </c>
      <c r="C28" s="3" t="s">
        <v>27</v>
      </c>
      <c r="D28" s="3"/>
      <c r="E28" s="27">
        <v>2090.88</v>
      </c>
      <c r="F28" s="23"/>
      <c r="G28" s="24"/>
      <c r="I28" s="22"/>
    </row>
    <row r="29" spans="1:9" x14ac:dyDescent="0.25">
      <c r="A29" s="5" t="s">
        <v>53</v>
      </c>
      <c r="B29" s="45" t="s">
        <v>76</v>
      </c>
      <c r="C29" s="3" t="s">
        <v>27</v>
      </c>
      <c r="D29" s="3"/>
      <c r="E29" s="12">
        <v>4006.95</v>
      </c>
      <c r="F29" s="23"/>
      <c r="G29" s="24"/>
      <c r="I29" s="22"/>
    </row>
    <row r="30" spans="1:9" x14ac:dyDescent="0.25">
      <c r="A30" s="31" t="s">
        <v>37</v>
      </c>
      <c r="B30" s="45" t="s">
        <v>76</v>
      </c>
      <c r="C30" s="11" t="s">
        <v>27</v>
      </c>
      <c r="D30" s="11"/>
      <c r="E30" s="30">
        <v>5810.78</v>
      </c>
      <c r="F30" s="23"/>
      <c r="G30" s="24"/>
      <c r="I30" s="22"/>
    </row>
    <row r="31" spans="1:9" ht="17.25" customHeight="1" x14ac:dyDescent="0.25">
      <c r="A31" s="35" t="s">
        <v>77</v>
      </c>
      <c r="B31" s="51" t="s">
        <v>80</v>
      </c>
      <c r="C31" s="45" t="s">
        <v>27</v>
      </c>
      <c r="D31" s="11"/>
      <c r="E31" s="30">
        <v>40709.19</v>
      </c>
      <c r="F31" s="23"/>
      <c r="G31" s="24"/>
      <c r="I31" s="22"/>
    </row>
    <row r="32" spans="1:9" ht="26.25" customHeight="1" x14ac:dyDescent="0.25">
      <c r="A32" s="35" t="s">
        <v>78</v>
      </c>
      <c r="B32" s="51" t="s">
        <v>80</v>
      </c>
      <c r="C32" s="45" t="s">
        <v>72</v>
      </c>
      <c r="D32" s="49">
        <v>3</v>
      </c>
      <c r="E32" s="30">
        <f>D32*218.47</f>
        <v>655.41</v>
      </c>
      <c r="F32" s="23"/>
      <c r="G32" s="24"/>
      <c r="I32" s="22"/>
    </row>
    <row r="33" spans="1:9" x14ac:dyDescent="0.25">
      <c r="A33" s="35" t="s">
        <v>79</v>
      </c>
      <c r="B33" s="51" t="s">
        <v>80</v>
      </c>
      <c r="C33" s="45" t="s">
        <v>72</v>
      </c>
      <c r="D33" s="50">
        <v>12</v>
      </c>
      <c r="E33" s="30">
        <f>D33*218.47</f>
        <v>2621.64</v>
      </c>
      <c r="F33" s="23"/>
      <c r="G33" s="24"/>
      <c r="I33" s="22"/>
    </row>
    <row r="34" spans="1:9" s="17" customFormat="1" x14ac:dyDescent="0.25">
      <c r="A34" s="7" t="s">
        <v>28</v>
      </c>
      <c r="B34" s="8"/>
      <c r="C34" s="9"/>
      <c r="D34" s="9"/>
      <c r="E34" s="13">
        <f>SUM(E22:E33)</f>
        <v>139381.31000000003</v>
      </c>
      <c r="F34" s="25"/>
      <c r="G34" s="24"/>
    </row>
    <row r="35" spans="1:9" s="17" customFormat="1" x14ac:dyDescent="0.25">
      <c r="A35" s="2"/>
      <c r="B35" s="2"/>
      <c r="C35" s="2"/>
      <c r="D35" s="2"/>
      <c r="F35" s="25"/>
      <c r="G35" s="24"/>
    </row>
    <row r="36" spans="1:9" s="10" customFormat="1" ht="29.25" customHeight="1" x14ac:dyDescent="0.25">
      <c r="A36" s="77" t="s">
        <v>81</v>
      </c>
      <c r="B36" s="77"/>
      <c r="C36" s="77"/>
      <c r="D36" s="77"/>
      <c r="E36" s="77"/>
      <c r="G36" s="24"/>
    </row>
    <row r="37" spans="1:9" ht="33" customHeight="1" x14ac:dyDescent="0.25">
      <c r="A37" s="76" t="s">
        <v>19</v>
      </c>
      <c r="B37" s="76"/>
      <c r="C37" s="76"/>
      <c r="D37" s="76"/>
      <c r="E37" s="76"/>
    </row>
    <row r="38" spans="1:9" ht="19.5" customHeight="1" x14ac:dyDescent="0.25">
      <c r="A38" s="76" t="s">
        <v>18</v>
      </c>
      <c r="B38" s="76"/>
      <c r="C38" s="76"/>
      <c r="D38" s="76"/>
      <c r="E38" s="76"/>
    </row>
    <row r="39" spans="1:9" ht="29.25" customHeight="1" x14ac:dyDescent="0.25">
      <c r="A39" s="76" t="s">
        <v>29</v>
      </c>
      <c r="B39" s="76"/>
      <c r="C39" s="76"/>
      <c r="D39" s="76"/>
      <c r="E39" s="76"/>
    </row>
    <row r="40" spans="1:9" x14ac:dyDescent="0.25">
      <c r="A40" s="76" t="s">
        <v>16</v>
      </c>
      <c r="B40" s="76"/>
      <c r="C40" s="76"/>
      <c r="D40" s="76"/>
      <c r="E40" s="76"/>
    </row>
    <row r="41" spans="1:9" ht="29.25" customHeight="1" x14ac:dyDescent="0.25">
      <c r="A41" s="90" t="s">
        <v>5</v>
      </c>
      <c r="B41" s="90"/>
      <c r="C41" s="90"/>
      <c r="D41" s="90"/>
      <c r="E41" s="90"/>
      <c r="F41" s="10"/>
      <c r="G41" s="10"/>
      <c r="H41" s="18"/>
    </row>
    <row r="42" spans="1:9" x14ac:dyDescent="0.25">
      <c r="A42" s="76" t="s">
        <v>16</v>
      </c>
      <c r="B42" s="76"/>
      <c r="C42" s="76"/>
      <c r="D42" s="76"/>
      <c r="E42" s="76"/>
    </row>
    <row r="43" spans="1:9" ht="13.9" customHeight="1" x14ac:dyDescent="0.25">
      <c r="A43" s="91" t="s">
        <v>26</v>
      </c>
      <c r="B43" s="91"/>
      <c r="C43" s="91"/>
      <c r="D43" s="91"/>
      <c r="E43" s="14"/>
    </row>
    <row r="44" spans="1:9" x14ac:dyDescent="0.25">
      <c r="B44" s="88" t="s">
        <v>17</v>
      </c>
      <c r="C44" s="88"/>
      <c r="D44" s="88"/>
      <c r="E44" s="15" t="s">
        <v>6</v>
      </c>
    </row>
    <row r="45" spans="1:9" x14ac:dyDescent="0.25">
      <c r="A45" s="47"/>
      <c r="B45" s="47"/>
      <c r="C45" s="47"/>
      <c r="D45" s="47"/>
      <c r="E45" s="16"/>
    </row>
    <row r="46" spans="1:9" ht="13.9" customHeight="1" x14ac:dyDescent="0.25">
      <c r="A46" s="92" t="s">
        <v>47</v>
      </c>
      <c r="B46" s="92"/>
      <c r="C46" s="92"/>
      <c r="D46" s="92"/>
      <c r="E46" s="14"/>
    </row>
    <row r="47" spans="1:9" x14ac:dyDescent="0.25">
      <c r="B47" s="88" t="s">
        <v>17</v>
      </c>
      <c r="C47" s="88"/>
      <c r="D47" s="88"/>
      <c r="E47" s="15" t="s">
        <v>6</v>
      </c>
    </row>
    <row r="49" spans="1:5" x14ac:dyDescent="0.25">
      <c r="A49" s="26" t="s">
        <v>33</v>
      </c>
    </row>
    <row r="50" spans="1:5" x14ac:dyDescent="0.25">
      <c r="A50" s="10" t="s">
        <v>30</v>
      </c>
      <c r="E50" s="2"/>
    </row>
    <row r="51" spans="1:5" x14ac:dyDescent="0.25">
      <c r="A51" s="2" t="s">
        <v>41</v>
      </c>
      <c r="B51" s="21">
        <f>'3кв'!B55</f>
        <v>42681.202000000005</v>
      </c>
      <c r="E51" s="2"/>
    </row>
    <row r="52" spans="1:5" x14ac:dyDescent="0.25">
      <c r="A52" s="28" t="s">
        <v>82</v>
      </c>
      <c r="B52" s="20"/>
      <c r="E52" s="2"/>
    </row>
    <row r="53" spans="1:5" x14ac:dyDescent="0.25">
      <c r="A53" s="2" t="s">
        <v>35</v>
      </c>
      <c r="B53" s="20">
        <f>100023.5-506.12</f>
        <v>99517.38</v>
      </c>
      <c r="E53" s="2"/>
    </row>
    <row r="54" spans="1:5" ht="30" x14ac:dyDescent="0.25">
      <c r="A54" s="33" t="s">
        <v>43</v>
      </c>
      <c r="B54" s="20">
        <f>110*3+30</f>
        <v>360</v>
      </c>
      <c r="E54" s="2"/>
    </row>
    <row r="55" spans="1:5" ht="18.600000000000001" customHeight="1" x14ac:dyDescent="0.25">
      <c r="A55" s="2" t="s">
        <v>34</v>
      </c>
      <c r="B55" s="20">
        <f>E34</f>
        <v>139381.31000000003</v>
      </c>
      <c r="E55" s="2"/>
    </row>
    <row r="56" spans="1:5" x14ac:dyDescent="0.25">
      <c r="A56" s="19" t="s">
        <v>38</v>
      </c>
      <c r="B56" s="29">
        <f>B51+B53+B54-B55</f>
        <v>3177.2719999999681</v>
      </c>
    </row>
    <row r="57" spans="1:5" x14ac:dyDescent="0.25">
      <c r="C57" s="22"/>
    </row>
    <row r="59" spans="1:5" x14ac:dyDescent="0.25">
      <c r="B59" s="22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41:E41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40:E40"/>
    <mergeCell ref="A42:E42"/>
    <mergeCell ref="A43:D43"/>
    <mergeCell ref="B44:D44"/>
    <mergeCell ref="A46:D46"/>
    <mergeCell ref="B47:D4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view="pageBreakPreview" topLeftCell="A10" zoomScaleNormal="100" zoomScaleSheetLayoutView="100" workbookViewId="0">
      <selection activeCell="B29" sqref="B29:C32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93" t="s">
        <v>83</v>
      </c>
      <c r="B1" s="93"/>
      <c r="C1" s="93"/>
      <c r="D1" s="52"/>
    </row>
    <row r="2" spans="1:4" ht="15.75" x14ac:dyDescent="0.25">
      <c r="A2" s="94" t="s">
        <v>84</v>
      </c>
      <c r="B2" s="94"/>
      <c r="C2" s="94"/>
      <c r="D2" s="53"/>
    </row>
    <row r="3" spans="1:4" ht="15.75" x14ac:dyDescent="0.25">
      <c r="A3" s="94" t="s">
        <v>85</v>
      </c>
      <c r="B3" s="94"/>
      <c r="C3" s="94"/>
      <c r="D3" s="53"/>
    </row>
    <row r="4" spans="1:4" ht="15.75" x14ac:dyDescent="0.25">
      <c r="A4" s="93" t="s">
        <v>102</v>
      </c>
      <c r="B4" s="93"/>
      <c r="C4" s="93"/>
      <c r="D4" s="52"/>
    </row>
    <row r="5" spans="1:4" ht="15.75" x14ac:dyDescent="0.25">
      <c r="A5" s="95"/>
      <c r="B5" s="95"/>
      <c r="C5" s="95"/>
      <c r="D5" s="1"/>
    </row>
    <row r="6" spans="1:4" ht="15.75" x14ac:dyDescent="0.25">
      <c r="A6" s="53"/>
      <c r="B6" s="54" t="s">
        <v>86</v>
      </c>
      <c r="C6" s="55">
        <f>'1кв'!B48</f>
        <v>11732.06</v>
      </c>
      <c r="D6" s="56"/>
    </row>
    <row r="7" spans="1:4" ht="15.75" x14ac:dyDescent="0.25">
      <c r="A7" s="53"/>
      <c r="B7" s="54" t="s">
        <v>103</v>
      </c>
      <c r="C7" s="55"/>
      <c r="D7" s="56"/>
    </row>
    <row r="8" spans="1:4" ht="15.75" x14ac:dyDescent="0.25">
      <c r="A8" s="57" t="s">
        <v>87</v>
      </c>
      <c r="B8" s="58" t="s">
        <v>88</v>
      </c>
      <c r="C8" s="59">
        <f>'1кв'!B50+'2кв'!B50+'3кв'!B52+'4кв'!B53</f>
        <v>412811.52000000002</v>
      </c>
      <c r="D8" s="60"/>
    </row>
    <row r="9" spans="1:4" ht="30" x14ac:dyDescent="0.25">
      <c r="A9" s="57"/>
      <c r="B9" s="61" t="s">
        <v>89</v>
      </c>
      <c r="C9" s="59">
        <f>'1кв'!B51+'2кв'!B51+'3кв'!B53+'4кв'!B54</f>
        <v>1260</v>
      </c>
      <c r="D9" s="60"/>
    </row>
    <row r="10" spans="1:4" ht="15.75" x14ac:dyDescent="0.25">
      <c r="A10" s="62"/>
      <c r="B10" s="58" t="s">
        <v>90</v>
      </c>
      <c r="C10" s="63">
        <f>SUM(C8:C9)</f>
        <v>414071.52</v>
      </c>
      <c r="D10" s="56"/>
    </row>
    <row r="11" spans="1:4" ht="15.75" x14ac:dyDescent="0.25">
      <c r="A11" s="1"/>
      <c r="B11" s="96"/>
      <c r="C11" s="96"/>
      <c r="D11" s="64"/>
    </row>
    <row r="12" spans="1:4" ht="15.75" x14ac:dyDescent="0.25">
      <c r="A12" s="65" t="s">
        <v>91</v>
      </c>
      <c r="B12" s="32" t="s">
        <v>42</v>
      </c>
      <c r="C12" s="66">
        <f>'1кв'!E22+'2кв'!E22+'3кв'!E22+'4кв'!E22</f>
        <v>233754.696</v>
      </c>
      <c r="D12" s="64"/>
    </row>
    <row r="13" spans="1:4" ht="30" x14ac:dyDescent="0.25">
      <c r="A13" s="65"/>
      <c r="B13" s="5" t="s">
        <v>66</v>
      </c>
      <c r="C13" s="66">
        <f>'1кв'!E23+'2кв'!E23+'3кв'!E23+'4кв'!E23</f>
        <v>20762.719999999998</v>
      </c>
      <c r="D13" s="64"/>
    </row>
    <row r="14" spans="1:4" ht="15.75" x14ac:dyDescent="0.25">
      <c r="A14" s="65"/>
      <c r="B14" s="5" t="s">
        <v>36</v>
      </c>
      <c r="C14" s="66">
        <f>'1кв'!E24+'2кв'!E24+'3кв'!E24+'4кв'!E24</f>
        <v>69192.521999999997</v>
      </c>
      <c r="D14" s="64"/>
    </row>
    <row r="15" spans="1:4" ht="15.75" x14ac:dyDescent="0.25">
      <c r="A15" s="65"/>
      <c r="B15" s="5" t="s">
        <v>67</v>
      </c>
      <c r="C15" s="66">
        <f>'3кв'!E25+'4кв'!E25</f>
        <v>553.62</v>
      </c>
      <c r="D15" s="64"/>
    </row>
    <row r="16" spans="1:4" ht="15.75" x14ac:dyDescent="0.25">
      <c r="A16" s="65"/>
      <c r="B16" s="5" t="s">
        <v>50</v>
      </c>
      <c r="C16" s="66">
        <f>'1кв'!E25+'2кв'!E25+'3кв'!E26+'4кв'!E26</f>
        <v>15033.91</v>
      </c>
      <c r="D16" s="64"/>
    </row>
    <row r="17" spans="1:5" ht="15.75" x14ac:dyDescent="0.25">
      <c r="A17" s="65"/>
      <c r="B17" s="5" t="s">
        <v>51</v>
      </c>
      <c r="C17" s="66">
        <f>'1кв'!E26+'2кв'!E26+'3кв'!E27+'4кв'!E27</f>
        <v>0</v>
      </c>
      <c r="D17" s="64"/>
    </row>
    <row r="18" spans="1:5" ht="15.75" x14ac:dyDescent="0.25">
      <c r="A18" s="1"/>
      <c r="B18" s="5" t="s">
        <v>52</v>
      </c>
      <c r="C18" s="66">
        <f>'1кв'!E27+'2кв'!E27+'3кв'!E28+'4кв'!E28</f>
        <v>7631.55</v>
      </c>
      <c r="D18" s="64"/>
      <c r="E18" s="67"/>
    </row>
    <row r="19" spans="1:5" ht="15.75" x14ac:dyDescent="0.25">
      <c r="B19" s="5" t="s">
        <v>53</v>
      </c>
      <c r="C19" s="66">
        <f>'1кв'!E28+'2кв'!E28+'3кв'!E29+'4кв'!E29</f>
        <v>15769.86</v>
      </c>
      <c r="D19" s="64"/>
    </row>
    <row r="20" spans="1:5" ht="15.75" x14ac:dyDescent="0.25">
      <c r="A20" s="65"/>
      <c r="B20" s="31" t="s">
        <v>37</v>
      </c>
      <c r="C20" s="66">
        <f>'1кв'!E29+'2кв'!E29+'3кв'!E30+'4кв'!E30</f>
        <v>7701.29</v>
      </c>
      <c r="D20" s="64"/>
    </row>
    <row r="21" spans="1:5" ht="15.75" x14ac:dyDescent="0.25">
      <c r="A21" s="65"/>
      <c r="B21" s="68" t="s">
        <v>104</v>
      </c>
      <c r="C21" s="69">
        <f>21*218.47</f>
        <v>4587.87</v>
      </c>
      <c r="D21" s="64"/>
    </row>
    <row r="22" spans="1:5" ht="15.75" x14ac:dyDescent="0.25">
      <c r="A22" s="65"/>
      <c r="B22" s="70" t="s">
        <v>92</v>
      </c>
      <c r="C22" s="69">
        <f>SUM(C24:C25)</f>
        <v>47638.270000000004</v>
      </c>
      <c r="D22" s="64"/>
    </row>
    <row r="23" spans="1:5" ht="15.75" x14ac:dyDescent="0.25">
      <c r="A23" s="65"/>
      <c r="B23" s="71" t="s">
        <v>93</v>
      </c>
      <c r="C23" s="69"/>
      <c r="D23" s="64"/>
    </row>
    <row r="24" spans="1:5" ht="15.75" x14ac:dyDescent="0.25">
      <c r="A24" s="65"/>
      <c r="B24" s="72" t="s">
        <v>106</v>
      </c>
      <c r="C24" s="69">
        <f>'2кв'!E30</f>
        <v>6929.08</v>
      </c>
      <c r="D24" s="64"/>
    </row>
    <row r="25" spans="1:5" ht="15.75" x14ac:dyDescent="0.25">
      <c r="A25" s="65"/>
      <c r="B25" s="35" t="s">
        <v>105</v>
      </c>
      <c r="C25" s="69">
        <f>'4кв'!E31</f>
        <v>40709.19</v>
      </c>
      <c r="D25" s="64"/>
    </row>
    <row r="26" spans="1:5" ht="15.75" x14ac:dyDescent="0.25">
      <c r="A26" s="1"/>
      <c r="B26" s="73" t="s">
        <v>94</v>
      </c>
      <c r="C26" s="74">
        <f>SUM(C12:C22)</f>
        <v>422626.3079999999</v>
      </c>
      <c r="D26" s="64"/>
      <c r="E26" s="67"/>
    </row>
    <row r="27" spans="1:5" ht="15.75" x14ac:dyDescent="0.25">
      <c r="A27" s="1"/>
      <c r="B27" s="75" t="s">
        <v>95</v>
      </c>
      <c r="C27" s="74">
        <f>C6+C10-C26</f>
        <v>3177.2720000001136</v>
      </c>
      <c r="D27" s="64"/>
    </row>
    <row r="28" spans="1:5" ht="15.75" x14ac:dyDescent="0.25">
      <c r="A28" s="1"/>
      <c r="B28" s="57"/>
      <c r="C28" s="57"/>
      <c r="D28" s="64"/>
    </row>
    <row r="29" spans="1:5" ht="15.75" x14ac:dyDescent="0.25">
      <c r="A29" s="1"/>
      <c r="B29" s="97" t="s">
        <v>107</v>
      </c>
      <c r="C29" s="97"/>
      <c r="D29" s="64"/>
    </row>
    <row r="30" spans="1:5" ht="15.75" x14ac:dyDescent="0.25">
      <c r="A30" s="1"/>
      <c r="B30" s="97" t="s">
        <v>108</v>
      </c>
      <c r="C30" s="97">
        <v>91124.39</v>
      </c>
      <c r="D30" s="64"/>
    </row>
    <row r="31" spans="1:5" ht="15.75" x14ac:dyDescent="0.25">
      <c r="A31" s="1"/>
      <c r="B31" s="98" t="s">
        <v>109</v>
      </c>
      <c r="C31" s="98">
        <v>100056</v>
      </c>
      <c r="D31" s="64"/>
    </row>
    <row r="32" spans="1:5" ht="15.75" x14ac:dyDescent="0.25">
      <c r="A32" s="1"/>
      <c r="B32" s="97" t="s">
        <v>110</v>
      </c>
      <c r="C32" s="97">
        <f>C31-C30</f>
        <v>8931.61</v>
      </c>
      <c r="D32" s="64"/>
    </row>
    <row r="33" spans="1:4" ht="15.75" x14ac:dyDescent="0.25">
      <c r="A33" s="1"/>
      <c r="B33" s="57"/>
      <c r="C33" s="57"/>
      <c r="D33" s="64"/>
    </row>
    <row r="34" spans="1:4" ht="15.75" x14ac:dyDescent="0.25">
      <c r="A34" s="57" t="s">
        <v>96</v>
      </c>
      <c r="C34" s="57"/>
      <c r="D34" s="64"/>
    </row>
    <row r="35" spans="1:4" ht="15.75" x14ac:dyDescent="0.25">
      <c r="A35" s="1"/>
      <c r="B35" s="57"/>
      <c r="C35" s="57"/>
      <c r="D35" s="64"/>
    </row>
    <row r="36" spans="1:4" ht="15.75" x14ac:dyDescent="0.25">
      <c r="A36" s="1"/>
      <c r="B36" s="57"/>
      <c r="C36" s="57"/>
      <c r="D36" s="64"/>
    </row>
    <row r="37" spans="1:4" ht="15.75" x14ac:dyDescent="0.25">
      <c r="A37" s="1" t="s">
        <v>97</v>
      </c>
      <c r="B37" s="57" t="s">
        <v>98</v>
      </c>
      <c r="C37" s="57"/>
      <c r="D37" s="64"/>
    </row>
    <row r="38" spans="1:4" ht="15.75" x14ac:dyDescent="0.25">
      <c r="A38" s="1"/>
      <c r="B38" s="57" t="s">
        <v>99</v>
      </c>
      <c r="C38" s="57"/>
      <c r="D38" s="64"/>
    </row>
    <row r="39" spans="1:4" ht="15.75" x14ac:dyDescent="0.25">
      <c r="A39" s="1"/>
      <c r="B39" s="57" t="s">
        <v>100</v>
      </c>
      <c r="C39" s="57"/>
      <c r="D39" s="64"/>
    </row>
    <row r="40" spans="1:4" ht="15.75" x14ac:dyDescent="0.25">
      <c r="A40" s="1"/>
      <c r="B40" s="57"/>
      <c r="C40" s="57"/>
      <c r="D40" s="64"/>
    </row>
    <row r="41" spans="1:4" ht="15.75" x14ac:dyDescent="0.25">
      <c r="A41" s="1"/>
      <c r="B41" s="57"/>
      <c r="C41" s="57"/>
      <c r="D41" s="64"/>
    </row>
    <row r="42" spans="1:4" ht="15.75" x14ac:dyDescent="0.25">
      <c r="A42" s="1"/>
      <c r="B42" s="57" t="s">
        <v>101</v>
      </c>
      <c r="C42" s="57"/>
      <c r="D42" s="64"/>
    </row>
    <row r="43" spans="1:4" ht="15.75" x14ac:dyDescent="0.25">
      <c r="A43" s="1"/>
      <c r="B43" s="57"/>
      <c r="C43" s="57"/>
      <c r="D43" s="64"/>
    </row>
    <row r="44" spans="1:4" ht="15.75" x14ac:dyDescent="0.25">
      <c r="A44" s="1"/>
      <c r="B44" s="57"/>
      <c r="C44" s="57"/>
      <c r="D44" s="64"/>
    </row>
    <row r="45" spans="1:4" ht="15.75" x14ac:dyDescent="0.25">
      <c r="A45" s="1"/>
      <c r="B45" s="57"/>
      <c r="C45" s="57"/>
      <c r="D45" s="64"/>
    </row>
    <row r="46" spans="1:4" ht="15.75" x14ac:dyDescent="0.25">
      <c r="A46" s="1"/>
      <c r="B46" s="57"/>
      <c r="C46" s="57"/>
      <c r="D46" s="64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2022-03-09T13:26:04Z</dcterms:modified>
</cp:coreProperties>
</file>