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externalReferences>
    <externalReference r:id="rId6"/>
  </externalReference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отчет!$A$1:$C$40</definedName>
  </definedNames>
  <calcPr calcId="145621"/>
</workbook>
</file>

<file path=xl/calcChain.xml><?xml version="1.0" encoding="utf-8"?>
<calcChain xmlns="http://schemas.openxmlformats.org/spreadsheetml/2006/main">
  <c r="C27" i="20" l="1"/>
  <c r="C16" i="20" l="1"/>
  <c r="C19" i="20"/>
  <c r="C17" i="20" s="1"/>
  <c r="C15" i="20"/>
  <c r="B47" i="19"/>
  <c r="C8" i="20" s="1"/>
  <c r="C6" i="20"/>
  <c r="C9" i="20"/>
  <c r="B45" i="19"/>
  <c r="C10" i="20" l="1"/>
  <c r="E26" i="19" l="1"/>
  <c r="E24" i="19" l="1"/>
  <c r="C14" i="20" s="1"/>
  <c r="E23" i="19"/>
  <c r="C13" i="20" s="1"/>
  <c r="E22" i="19"/>
  <c r="C12" i="20" l="1"/>
  <c r="C21" i="20" s="1"/>
  <c r="C22" i="20" s="1"/>
  <c r="E27" i="19"/>
  <c r="B49" i="19" s="1"/>
  <c r="B50" i="19" s="1"/>
  <c r="B45" i="18"/>
  <c r="E24" i="18"/>
  <c r="E23" i="18"/>
  <c r="E22" i="18"/>
  <c r="E27" i="18" l="1"/>
  <c r="B49" i="18" s="1"/>
  <c r="B50" i="18" s="1"/>
  <c r="B45" i="17"/>
  <c r="E24" i="17"/>
  <c r="E23" i="17" l="1"/>
  <c r="E22" i="17"/>
  <c r="E27" i="17" s="1"/>
  <c r="B49" i="17" s="1"/>
  <c r="B50" i="17" s="1"/>
  <c r="E27" i="16" l="1"/>
  <c r="E24" i="16" l="1"/>
  <c r="E23" i="16"/>
  <c r="E22" i="16"/>
  <c r="B49" i="16" l="1"/>
  <c r="B50" i="16" s="1"/>
</calcChain>
</file>

<file path=xl/sharedStrings.xml><?xml version="1.0" encoding="utf-8"?>
<sst xmlns="http://schemas.openxmlformats.org/spreadsheetml/2006/main" count="273" uniqueCount="104">
  <si>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</si>
  <si>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</si>
  <si>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</si>
  <si>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</si>
  <si>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</si>
  <si>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</si>
  <si>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</si>
  <si>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</si>
  <si>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</si>
  <si>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</si>
  <si>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</si>
  <si>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</si>
  <si>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</si>
  <si>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</si>
  <si>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</si>
  <si>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</si>
  <si>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</si>
  <si>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</si>
  <si>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</si>
  <si>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</si>
  <si>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</si>
  <si>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</si>
  <si>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</si>
  <si>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</si>
  <si>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</si>
  <si>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д.7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</si>
  <si>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Гребенник Валентина Николаевна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</si>
  <si>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46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</si>
  <si>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№48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</si>
  <si>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</si>
  <si>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</si>
  <si>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</si>
  <si>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</si>
  <si>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</si>
  <si>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</si>
  <si>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</si>
  <si>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</si>
  <si>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</si>
  <si>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влице председателя совета дома Гребенник В.Н.</t>
    </r>
  </si>
  <si>
    <t>в т.ч. Оплачено рем.и содерж.</t>
  </si>
  <si>
    <t>Общая площадь квартир - 594,9м2</t>
  </si>
  <si>
    <t xml:space="preserve">Общехозяйственные расходы </t>
  </si>
  <si>
    <t xml:space="preserve">определена приложением № 9 к договору </t>
  </si>
  <si>
    <t>Остаток на начало  квартала</t>
  </si>
  <si>
    <t>Услуги по содержанию многоквартирного дома</t>
  </si>
  <si>
    <t>интернет Ростелеком</t>
  </si>
  <si>
    <t>февраль</t>
  </si>
  <si>
    <t>Расходы по содержанию и тек. ремонту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</si>
  <si>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</si>
  <si>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</si>
  <si>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</si>
  <si>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Опиловка деревьев (смета)</t>
  </si>
  <si>
    <t>Предъявлено населению 29059,16</t>
  </si>
  <si>
    <t xml:space="preserve">           2. Всего за период с "01" 01 2021 г. по "31" 03 2021 г. выполнено работ (оказано услуг) на общую шестьдесят одна тысяча двести пятьдесят один рубль 82 копейки</t>
  </si>
  <si>
    <t>за 2 квартал 2021 года</t>
  </si>
  <si>
    <t>"30" 06  2021 г.</t>
  </si>
  <si>
    <t>2 квартал</t>
  </si>
  <si>
    <t xml:space="preserve">           2. Всего за период с "01" 04 2021 г. по "30" 06 2021 г. выполнено работ (оказано услуг) на общую сумму двадцать четыре тысячи девятьсот двадцать пять рублей 40 копеек</t>
  </si>
  <si>
    <t>Предъявлено населению 29261,18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</si>
  <si>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</si>
  <si>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</si>
  <si>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</si>
  <si>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</si>
  <si>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</si>
  <si>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>Окраска урн (смета)</t>
  </si>
  <si>
    <t>август</t>
  </si>
  <si>
    <t xml:space="preserve">           2. Всего за период с "01" 07 2021 г. по "30" 09 2021 г. выполнено работ (оказано услуг) на общую сумму двадцать семь тысяч пятьсот восемнадцать рублей 70 копеек</t>
  </si>
  <si>
    <t>Предъявлено населению 30197,1</t>
  </si>
  <si>
    <t>за 4 квартал 2021 года</t>
  </si>
  <si>
    <t>"31" 12 2021 г.</t>
  </si>
  <si>
    <t>4 квартал</t>
  </si>
  <si>
    <t>кладка тумбы под трубы</t>
  </si>
  <si>
    <t>октябрь</t>
  </si>
  <si>
    <t>ч/час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</si>
  <si>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</si>
  <si>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</si>
  <si>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</si>
  <si>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</si>
  <si>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</si>
  <si>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</si>
  <si>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</si>
  <si>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</si>
  <si>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</si>
  <si>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</si>
  <si>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</si>
  <si>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</si>
  <si>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* Окраска урн 2шт (смета)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</si>
  <si>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</si>
  <si>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</si>
  <si>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</si>
  <si>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</si>
  <si>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</si>
  <si>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</si>
  <si>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</si>
  <si>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</si>
  <si>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д.7</t>
  </si>
  <si>
    <t>Начислено всего 118111,44</t>
  </si>
  <si>
    <t>* Опиловка деревьев (смета)</t>
  </si>
  <si>
    <t>Непредвиденные работы 10ч/ч</t>
  </si>
  <si>
    <t xml:space="preserve">           2. Всего за период  "01" 10 2021 г. по "31" 12 2021 г. выполнено работ (оказано услуг) на общую сумму  двадцать девять тысяч триста пятьдесят четыре рубля 26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</si>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</sst>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6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43" fontId="4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wrapText="1"/>
    </xf>
    <xf numFmtId="0" fontId="8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8" fillId="0" borderId="4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3" fillId="0" borderId="1" xfId="0" applyFont="1" applyBorder="1" applyAlignment="1">
      <alignment wrapText="1"/>
    </xf>
    <xf numFmtId="17" fontId="13" fillId="0" borderId="5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4" fillId="2" borderId="1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3" fillId="0" borderId="6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47">
          <cell r="B47">
            <v>450</v>
          </cell>
        </row>
      </sheetData>
      <sheetData sheetId="1">
        <row r="47">
          <cell r="B47">
            <v>450</v>
          </cell>
        </row>
      </sheetData>
      <sheetData sheetId="2">
        <row r="48">
          <cell r="B48">
            <v>450</v>
          </cell>
        </row>
      </sheetData>
      <sheetData sheetId="3">
        <row r="47">
          <cell r="B47">
            <v>450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49</v>
      </c>
      <c r="B3" s="85"/>
      <c r="C3" s="85"/>
      <c r="D3" s="85"/>
      <c r="E3" s="85"/>
    </row>
    <row r="4" spans="1:5" s="1" customFormat="1" ht="15.75" x14ac:dyDescent="0.25">
      <c r="A4" s="35" t="s">
        <v>13</v>
      </c>
      <c r="B4" s="4"/>
      <c r="C4" s="4"/>
      <c r="D4" s="86" t="s">
        <v>50</v>
      </c>
      <c r="E4" s="86"/>
    </row>
    <row r="5" spans="1:5" x14ac:dyDescent="0.25">
      <c r="A5" s="30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3" t="s">
        <v>26</v>
      </c>
      <c r="B9" s="73"/>
      <c r="C9" s="73"/>
      <c r="D9" s="73"/>
      <c r="E9" s="73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3" t="s">
        <v>27</v>
      </c>
      <c r="B11" s="73"/>
      <c r="C11" s="73"/>
      <c r="D11" s="73"/>
      <c r="E11" s="73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3" t="s">
        <v>23</v>
      </c>
      <c r="B13" s="73"/>
      <c r="C13" s="73"/>
      <c r="D13" s="73"/>
      <c r="E13" s="73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3" t="s">
        <v>22</v>
      </c>
      <c r="B15" s="73"/>
      <c r="C15" s="73"/>
      <c r="D15" s="73"/>
      <c r="E15" s="73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3" t="s">
        <v>17</v>
      </c>
      <c r="B17" s="73"/>
      <c r="C17" s="73"/>
      <c r="D17" s="73"/>
      <c r="E17" s="73"/>
    </row>
    <row r="18" spans="1:7" ht="65.25" customHeight="1" x14ac:dyDescent="0.25">
      <c r="A18" s="73" t="s">
        <v>28</v>
      </c>
      <c r="B18" s="73"/>
      <c r="C18" s="73"/>
      <c r="D18" s="73"/>
      <c r="E18" s="73"/>
    </row>
    <row r="19" spans="1:7" ht="35.25" customHeight="1" x14ac:dyDescent="0.25">
      <c r="A19" s="71" t="s">
        <v>29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6" t="s">
        <v>44</v>
      </c>
      <c r="B22" s="9" t="s">
        <v>42</v>
      </c>
      <c r="C22" s="3" t="s">
        <v>4</v>
      </c>
      <c r="D22" s="3">
        <v>9.65</v>
      </c>
      <c r="E22" s="8">
        <f>D22*F20*G20</f>
        <v>17222.355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6121.5210000000006</v>
      </c>
    </row>
    <row r="24" spans="1:7" ht="75" x14ac:dyDescent="0.25">
      <c r="A24" s="7" t="s">
        <v>48</v>
      </c>
      <c r="B24" s="9" t="s">
        <v>32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22" t="s">
        <v>31</v>
      </c>
      <c r="B25" s="9" t="s">
        <v>32</v>
      </c>
      <c r="C25" s="23" t="s">
        <v>33</v>
      </c>
      <c r="D25" s="23"/>
      <c r="E25" s="11">
        <v>0</v>
      </c>
    </row>
    <row r="26" spans="1:7" s="16" customFormat="1" x14ac:dyDescent="0.25">
      <c r="A26" s="25" t="s">
        <v>51</v>
      </c>
      <c r="B26" s="27" t="s">
        <v>46</v>
      </c>
      <c r="C26" s="23" t="s">
        <v>33</v>
      </c>
      <c r="D26" s="24"/>
      <c r="E26" s="31">
        <v>35535.660000000003</v>
      </c>
    </row>
    <row r="27" spans="1:7" x14ac:dyDescent="0.25">
      <c r="A27" s="18" t="s">
        <v>34</v>
      </c>
      <c r="B27" s="19"/>
      <c r="C27" s="20"/>
      <c r="D27" s="20"/>
      <c r="E27" s="21">
        <f>SUM(E22:E26)</f>
        <v>61251.816000000006</v>
      </c>
    </row>
    <row r="28" spans="1:7" ht="21.6" customHeight="1" x14ac:dyDescent="0.25"/>
    <row r="29" spans="1:7" ht="33" customHeight="1" x14ac:dyDescent="0.25">
      <c r="A29" s="72" t="s">
        <v>53</v>
      </c>
      <c r="B29" s="72"/>
      <c r="C29" s="72"/>
      <c r="D29" s="72"/>
      <c r="E29" s="72"/>
    </row>
    <row r="30" spans="1:7" x14ac:dyDescent="0.25">
      <c r="A30" s="73" t="s">
        <v>21</v>
      </c>
      <c r="B30" s="73"/>
      <c r="C30" s="73"/>
      <c r="D30" s="73"/>
      <c r="E30" s="73"/>
    </row>
    <row r="31" spans="1:7" ht="29.25" customHeight="1" x14ac:dyDescent="0.25">
      <c r="A31" s="73" t="s">
        <v>20</v>
      </c>
      <c r="B31" s="73"/>
      <c r="C31" s="73"/>
      <c r="D31" s="73"/>
      <c r="E31" s="73"/>
    </row>
    <row r="32" spans="1:7" x14ac:dyDescent="0.25">
      <c r="A32" s="73" t="s">
        <v>35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75" t="s">
        <v>30</v>
      </c>
      <c r="B36" s="75"/>
      <c r="C36" s="75"/>
      <c r="D36" s="75"/>
      <c r="E36" s="5"/>
    </row>
    <row r="37" spans="1:5" x14ac:dyDescent="0.25">
      <c r="B37" s="70" t="s">
        <v>19</v>
      </c>
      <c r="C37" s="70"/>
      <c r="D37" s="70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76" t="s">
        <v>38</v>
      </c>
      <c r="B39" s="76"/>
      <c r="C39" s="76"/>
      <c r="D39" s="76"/>
      <c r="E39" s="5"/>
    </row>
    <row r="40" spans="1:5" x14ac:dyDescent="0.25">
      <c r="B40" s="70" t="s">
        <v>19</v>
      </c>
      <c r="C40" s="70"/>
      <c r="D40" s="70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v>36097.919999999998</v>
      </c>
    </row>
    <row r="46" spans="1:5" ht="31.5" x14ac:dyDescent="0.25">
      <c r="A46" s="17" t="s">
        <v>52</v>
      </c>
      <c r="B46" s="13"/>
    </row>
    <row r="47" spans="1:5" x14ac:dyDescent="0.25">
      <c r="A47" s="2" t="s">
        <v>39</v>
      </c>
      <c r="B47" s="13">
        <v>24548.38</v>
      </c>
    </row>
    <row r="48" spans="1:5" x14ac:dyDescent="0.25">
      <c r="A48" s="2" t="s">
        <v>45</v>
      </c>
      <c r="B48" s="13">
        <v>450</v>
      </c>
    </row>
    <row r="49" spans="1:2" ht="30" x14ac:dyDescent="0.25">
      <c r="A49" s="28" t="s">
        <v>47</v>
      </c>
      <c r="B49" s="13">
        <f>E27</f>
        <v>61251.816000000006</v>
      </c>
    </row>
    <row r="50" spans="1:2" x14ac:dyDescent="0.25">
      <c r="A50" s="14" t="s">
        <v>37</v>
      </c>
      <c r="B50" s="12">
        <f>B45+B47+B48-B49</f>
        <v>-155.51600000000326</v>
      </c>
    </row>
    <row r="52" spans="1:2" x14ac:dyDescent="0.25">
      <c r="B52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6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54</v>
      </c>
      <c r="B3" s="85"/>
      <c r="C3" s="85"/>
      <c r="D3" s="85"/>
      <c r="E3" s="85"/>
    </row>
    <row r="4" spans="1:5" s="1" customFormat="1" ht="21" customHeight="1" x14ac:dyDescent="0.25">
      <c r="A4" s="35" t="s">
        <v>13</v>
      </c>
      <c r="B4" s="4"/>
      <c r="C4" s="4"/>
      <c r="D4" s="4"/>
      <c r="E4" s="36" t="s">
        <v>55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3" t="s">
        <v>26</v>
      </c>
      <c r="B9" s="73"/>
      <c r="C9" s="73"/>
      <c r="D9" s="73"/>
      <c r="E9" s="73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3" t="s">
        <v>27</v>
      </c>
      <c r="B11" s="73"/>
      <c r="C11" s="73"/>
      <c r="D11" s="73"/>
      <c r="E11" s="73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3" t="s">
        <v>23</v>
      </c>
      <c r="B13" s="73"/>
      <c r="C13" s="73"/>
      <c r="D13" s="73"/>
      <c r="E13" s="73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3" t="s">
        <v>22</v>
      </c>
      <c r="B15" s="73"/>
      <c r="C15" s="73"/>
      <c r="D15" s="73"/>
      <c r="E15" s="73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3" t="s">
        <v>17</v>
      </c>
      <c r="B17" s="73"/>
      <c r="C17" s="73"/>
      <c r="D17" s="73"/>
      <c r="E17" s="73"/>
    </row>
    <row r="18" spans="1:7" ht="65.25" customHeight="1" x14ac:dyDescent="0.25">
      <c r="A18" s="73" t="s">
        <v>28</v>
      </c>
      <c r="B18" s="73"/>
      <c r="C18" s="73"/>
      <c r="D18" s="73"/>
      <c r="E18" s="73"/>
    </row>
    <row r="19" spans="1:7" ht="35.25" customHeight="1" x14ac:dyDescent="0.25">
      <c r="A19" s="71" t="s">
        <v>29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6" t="s">
        <v>44</v>
      </c>
      <c r="B22" s="9" t="s">
        <v>42</v>
      </c>
      <c r="C22" s="3" t="s">
        <v>4</v>
      </c>
      <c r="D22" s="3">
        <v>9.65</v>
      </c>
      <c r="E22" s="8">
        <f>D22*F20*G20</f>
        <v>17222.355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6121.5210000000006</v>
      </c>
    </row>
    <row r="24" spans="1:7" ht="59.25" customHeight="1" x14ac:dyDescent="0.25">
      <c r="A24" s="7" t="s">
        <v>59</v>
      </c>
      <c r="B24" s="9" t="s">
        <v>56</v>
      </c>
      <c r="C24" s="3" t="s">
        <v>4</v>
      </c>
      <c r="D24" s="3"/>
      <c r="E24" s="8">
        <f>790.76*2</f>
        <v>1581.52</v>
      </c>
    </row>
    <row r="25" spans="1:7" s="16" customFormat="1" x14ac:dyDescent="0.25">
      <c r="A25" s="22" t="s">
        <v>31</v>
      </c>
      <c r="B25" s="9" t="s">
        <v>56</v>
      </c>
      <c r="C25" s="23" t="s">
        <v>33</v>
      </c>
      <c r="D25" s="23"/>
      <c r="E25" s="11">
        <v>0</v>
      </c>
    </row>
    <row r="26" spans="1:7" s="16" customFormat="1" x14ac:dyDescent="0.25">
      <c r="A26" s="25"/>
      <c r="B26" s="27"/>
      <c r="C26" s="23"/>
      <c r="D26" s="24"/>
      <c r="E26" s="31"/>
    </row>
    <row r="27" spans="1:7" x14ac:dyDescent="0.25">
      <c r="A27" s="18" t="s">
        <v>34</v>
      </c>
      <c r="B27" s="19"/>
      <c r="C27" s="20"/>
      <c r="D27" s="20"/>
      <c r="E27" s="21">
        <f>SUM(E22:E26)</f>
        <v>24925.396000000001</v>
      </c>
    </row>
    <row r="28" spans="1:7" ht="21.6" customHeight="1" x14ac:dyDescent="0.25"/>
    <row r="29" spans="1:7" ht="33" customHeight="1" x14ac:dyDescent="0.25">
      <c r="A29" s="87" t="s">
        <v>57</v>
      </c>
      <c r="B29" s="87"/>
      <c r="C29" s="87"/>
      <c r="D29" s="87"/>
      <c r="E29" s="87"/>
    </row>
    <row r="30" spans="1:7" x14ac:dyDescent="0.25">
      <c r="A30" s="73" t="s">
        <v>21</v>
      </c>
      <c r="B30" s="73"/>
      <c r="C30" s="73"/>
      <c r="D30" s="73"/>
      <c r="E30" s="73"/>
    </row>
    <row r="31" spans="1:7" ht="29.25" customHeight="1" x14ac:dyDescent="0.25">
      <c r="A31" s="73" t="s">
        <v>20</v>
      </c>
      <c r="B31" s="73"/>
      <c r="C31" s="73"/>
      <c r="D31" s="73"/>
      <c r="E31" s="73"/>
    </row>
    <row r="32" spans="1:7" x14ac:dyDescent="0.25">
      <c r="A32" s="73" t="s">
        <v>35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75" t="s">
        <v>30</v>
      </c>
      <c r="B36" s="75"/>
      <c r="C36" s="75"/>
      <c r="D36" s="75"/>
      <c r="E36" s="5"/>
    </row>
    <row r="37" spans="1:5" x14ac:dyDescent="0.25">
      <c r="B37" s="70" t="s">
        <v>19</v>
      </c>
      <c r="C37" s="70"/>
      <c r="D37" s="70"/>
      <c r="E37" s="6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76" t="s">
        <v>38</v>
      </c>
      <c r="B39" s="76"/>
      <c r="C39" s="76"/>
      <c r="D39" s="76"/>
      <c r="E39" s="5"/>
    </row>
    <row r="40" spans="1:5" x14ac:dyDescent="0.25">
      <c r="B40" s="70" t="s">
        <v>19</v>
      </c>
      <c r="C40" s="70"/>
      <c r="D40" s="70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f>'1кв'!B50</f>
        <v>-155.51600000000326</v>
      </c>
    </row>
    <row r="46" spans="1:5" ht="31.5" x14ac:dyDescent="0.25">
      <c r="A46" s="17" t="s">
        <v>58</v>
      </c>
      <c r="B46" s="13"/>
    </row>
    <row r="47" spans="1:5" x14ac:dyDescent="0.25">
      <c r="A47" s="2" t="s">
        <v>39</v>
      </c>
      <c r="B47" s="13">
        <v>29144.13</v>
      </c>
    </row>
    <row r="48" spans="1:5" x14ac:dyDescent="0.25">
      <c r="A48" s="2" t="s">
        <v>45</v>
      </c>
      <c r="B48" s="13">
        <v>450</v>
      </c>
    </row>
    <row r="49" spans="1:2" ht="30" x14ac:dyDescent="0.25">
      <c r="A49" s="32" t="s">
        <v>47</v>
      </c>
      <c r="B49" s="13">
        <f>E27</f>
        <v>24925.396000000001</v>
      </c>
    </row>
    <row r="50" spans="1:2" x14ac:dyDescent="0.25">
      <c r="A50" s="14" t="s">
        <v>37</v>
      </c>
      <c r="B50" s="12">
        <f>B45+B47+B48-B49</f>
        <v>4513.2179999999971</v>
      </c>
    </row>
    <row r="52" spans="1:2" x14ac:dyDescent="0.25">
      <c r="B52" s="15"/>
    </row>
  </sheetData>
  <mergeCells count="29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6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60</v>
      </c>
      <c r="B3" s="85"/>
      <c r="C3" s="85"/>
      <c r="D3" s="85"/>
      <c r="E3" s="85"/>
    </row>
    <row r="4" spans="1:5" s="1" customFormat="1" ht="21" customHeight="1" x14ac:dyDescent="0.25">
      <c r="A4" s="35" t="s">
        <v>13</v>
      </c>
      <c r="B4" s="4"/>
      <c r="C4" s="4"/>
      <c r="D4" s="4"/>
      <c r="E4" s="37" t="s">
        <v>61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3" t="s">
        <v>26</v>
      </c>
      <c r="B9" s="73"/>
      <c r="C9" s="73"/>
      <c r="D9" s="73"/>
      <c r="E9" s="73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3" t="s">
        <v>27</v>
      </c>
      <c r="B11" s="73"/>
      <c r="C11" s="73"/>
      <c r="D11" s="73"/>
      <c r="E11" s="73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3" t="s">
        <v>23</v>
      </c>
      <c r="B13" s="73"/>
      <c r="C13" s="73"/>
      <c r="D13" s="73"/>
      <c r="E13" s="73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3" t="s">
        <v>22</v>
      </c>
      <c r="B15" s="73"/>
      <c r="C15" s="73"/>
      <c r="D15" s="73"/>
      <c r="E15" s="73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3" t="s">
        <v>17</v>
      </c>
      <c r="B17" s="73"/>
      <c r="C17" s="73"/>
      <c r="D17" s="73"/>
      <c r="E17" s="73"/>
    </row>
    <row r="18" spans="1:7" ht="65.25" customHeight="1" x14ac:dyDescent="0.25">
      <c r="A18" s="73" t="s">
        <v>28</v>
      </c>
      <c r="B18" s="73"/>
      <c r="C18" s="73"/>
      <c r="D18" s="73"/>
      <c r="E18" s="73"/>
    </row>
    <row r="19" spans="1:7" ht="35.25" customHeight="1" x14ac:dyDescent="0.25">
      <c r="A19" s="71" t="s">
        <v>29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6" t="s">
        <v>44</v>
      </c>
      <c r="B22" s="9" t="s">
        <v>42</v>
      </c>
      <c r="C22" s="3" t="s">
        <v>4</v>
      </c>
      <c r="D22" s="3">
        <v>10.23</v>
      </c>
      <c r="E22" s="8">
        <f>D22*F20*G20</f>
        <v>18257.481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6424.92</v>
      </c>
    </row>
    <row r="24" spans="1:7" ht="59.25" customHeight="1" x14ac:dyDescent="0.25">
      <c r="A24" s="7" t="s">
        <v>62</v>
      </c>
      <c r="B24" s="9" t="s">
        <v>63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22" t="s">
        <v>31</v>
      </c>
      <c r="B25" s="9" t="s">
        <v>63</v>
      </c>
      <c r="C25" s="23" t="s">
        <v>33</v>
      </c>
      <c r="D25" s="23"/>
      <c r="E25" s="11">
        <v>0</v>
      </c>
    </row>
    <row r="26" spans="1:7" s="16" customFormat="1" x14ac:dyDescent="0.25">
      <c r="A26" s="25" t="s">
        <v>64</v>
      </c>
      <c r="B26" s="27" t="s">
        <v>65</v>
      </c>
      <c r="C26" s="23" t="s">
        <v>33</v>
      </c>
      <c r="D26" s="24"/>
      <c r="E26" s="31">
        <v>464.02</v>
      </c>
    </row>
    <row r="27" spans="1:7" x14ac:dyDescent="0.25">
      <c r="A27" s="18" t="s">
        <v>34</v>
      </c>
      <c r="B27" s="19"/>
      <c r="C27" s="20"/>
      <c r="D27" s="20"/>
      <c r="E27" s="21">
        <f>SUM(E22:E26)</f>
        <v>27518.700999999997</v>
      </c>
    </row>
    <row r="28" spans="1:7" ht="21.6" customHeight="1" x14ac:dyDescent="0.25"/>
    <row r="29" spans="1:7" ht="33" customHeight="1" x14ac:dyDescent="0.25">
      <c r="A29" s="87" t="s">
        <v>66</v>
      </c>
      <c r="B29" s="87"/>
      <c r="C29" s="87"/>
      <c r="D29" s="87"/>
      <c r="E29" s="87"/>
    </row>
    <row r="30" spans="1:7" x14ac:dyDescent="0.25">
      <c r="A30" s="73" t="s">
        <v>21</v>
      </c>
      <c r="B30" s="73"/>
      <c r="C30" s="73"/>
      <c r="D30" s="73"/>
      <c r="E30" s="73"/>
    </row>
    <row r="31" spans="1:7" ht="29.25" customHeight="1" x14ac:dyDescent="0.25">
      <c r="A31" s="73" t="s">
        <v>20</v>
      </c>
      <c r="B31" s="73"/>
      <c r="C31" s="73"/>
      <c r="D31" s="73"/>
      <c r="E31" s="73"/>
    </row>
    <row r="32" spans="1:7" x14ac:dyDescent="0.25">
      <c r="A32" s="73" t="s">
        <v>35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75" t="s">
        <v>30</v>
      </c>
      <c r="B36" s="75"/>
      <c r="C36" s="75"/>
      <c r="D36" s="75"/>
      <c r="E36" s="5"/>
    </row>
    <row r="37" spans="1:5" x14ac:dyDescent="0.25">
      <c r="B37" s="70" t="s">
        <v>19</v>
      </c>
      <c r="C37" s="70"/>
      <c r="D37" s="70"/>
      <c r="E37" s="6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76" t="s">
        <v>38</v>
      </c>
      <c r="B39" s="76"/>
      <c r="C39" s="76"/>
      <c r="D39" s="76"/>
      <c r="E39" s="5"/>
    </row>
    <row r="40" spans="1:5" x14ac:dyDescent="0.25">
      <c r="B40" s="70" t="s">
        <v>19</v>
      </c>
      <c r="C40" s="70"/>
      <c r="D40" s="70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f>'2кв'!B50</f>
        <v>4513.2179999999971</v>
      </c>
    </row>
    <row r="46" spans="1:5" ht="31.5" x14ac:dyDescent="0.25">
      <c r="A46" s="17" t="s">
        <v>67</v>
      </c>
      <c r="B46" s="13"/>
    </row>
    <row r="47" spans="1:5" x14ac:dyDescent="0.25">
      <c r="A47" s="2" t="s">
        <v>39</v>
      </c>
      <c r="B47" s="13">
        <v>30645.81</v>
      </c>
    </row>
    <row r="48" spans="1:5" x14ac:dyDescent="0.25">
      <c r="A48" s="2" t="s">
        <v>45</v>
      </c>
      <c r="B48" s="13">
        <v>450</v>
      </c>
    </row>
    <row r="49" spans="1:2" ht="30" x14ac:dyDescent="0.25">
      <c r="A49" s="38" t="s">
        <v>47</v>
      </c>
      <c r="B49" s="13">
        <f>E27</f>
        <v>27518.700999999997</v>
      </c>
    </row>
    <row r="50" spans="1:2" x14ac:dyDescent="0.25">
      <c r="A50" s="14" t="s">
        <v>37</v>
      </c>
      <c r="B50" s="12">
        <f>B45+B47+B48-B49</f>
        <v>8090.3270000000011</v>
      </c>
    </row>
    <row r="52" spans="1:2" x14ac:dyDescent="0.25">
      <c r="B52" s="15"/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1" zoomScaleNormal="100" zoomScaleSheetLayoutView="100" workbookViewId="0">
      <selection activeCell="A35" sqref="A35:E3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82" t="s">
        <v>11</v>
      </c>
      <c r="B1" s="82"/>
      <c r="C1" s="82"/>
      <c r="D1" s="82"/>
      <c r="E1" s="82"/>
    </row>
    <row r="2" spans="1:5" ht="31.5" customHeight="1" x14ac:dyDescent="0.25">
      <c r="A2" s="83" t="s">
        <v>12</v>
      </c>
      <c r="B2" s="84"/>
      <c r="C2" s="84"/>
      <c r="D2" s="84"/>
      <c r="E2" s="84"/>
    </row>
    <row r="3" spans="1:5" x14ac:dyDescent="0.25">
      <c r="A3" s="85" t="s">
        <v>68</v>
      </c>
      <c r="B3" s="85"/>
      <c r="C3" s="85"/>
      <c r="D3" s="85"/>
      <c r="E3" s="85"/>
    </row>
    <row r="4" spans="1:5" s="1" customFormat="1" ht="21" customHeight="1" x14ac:dyDescent="0.25">
      <c r="A4" s="35" t="s">
        <v>13</v>
      </c>
      <c r="B4" s="4"/>
      <c r="C4" s="4"/>
      <c r="D4" s="86" t="s">
        <v>69</v>
      </c>
      <c r="E4" s="86"/>
    </row>
    <row r="5" spans="1:5" x14ac:dyDescent="0.25">
      <c r="A5" s="43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3" t="s">
        <v>26</v>
      </c>
      <c r="B9" s="73"/>
      <c r="C9" s="73"/>
      <c r="D9" s="73"/>
      <c r="E9" s="73"/>
    </row>
    <row r="10" spans="1:5" ht="24.6" customHeight="1" x14ac:dyDescent="0.25">
      <c r="A10" s="78" t="s">
        <v>14</v>
      </c>
      <c r="B10" s="79"/>
      <c r="C10" s="79"/>
      <c r="D10" s="79"/>
      <c r="E10" s="79"/>
    </row>
    <row r="11" spans="1:5" ht="27.75" customHeight="1" x14ac:dyDescent="0.25">
      <c r="A11" s="73" t="s">
        <v>27</v>
      </c>
      <c r="B11" s="73"/>
      <c r="C11" s="73"/>
      <c r="D11" s="73"/>
      <c r="E11" s="73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3" t="s">
        <v>23</v>
      </c>
      <c r="B13" s="73"/>
      <c r="C13" s="73"/>
      <c r="D13" s="73"/>
      <c r="E13" s="73"/>
    </row>
    <row r="14" spans="1:5" ht="13.5" customHeight="1" x14ac:dyDescent="0.25">
      <c r="A14" s="77" t="s">
        <v>2</v>
      </c>
      <c r="B14" s="80"/>
      <c r="C14" s="80"/>
      <c r="D14" s="80"/>
      <c r="E14" s="80"/>
    </row>
    <row r="15" spans="1:5" ht="16.5" customHeight="1" x14ac:dyDescent="0.25">
      <c r="A15" s="73" t="s">
        <v>22</v>
      </c>
      <c r="B15" s="73"/>
      <c r="C15" s="73"/>
      <c r="D15" s="73"/>
      <c r="E15" s="73"/>
    </row>
    <row r="16" spans="1:5" ht="13.5" customHeight="1" x14ac:dyDescent="0.25">
      <c r="A16" s="77" t="s">
        <v>16</v>
      </c>
      <c r="B16" s="80"/>
      <c r="C16" s="80"/>
      <c r="D16" s="80"/>
      <c r="E16" s="80"/>
    </row>
    <row r="17" spans="1:7" ht="33.75" customHeight="1" x14ac:dyDescent="0.25">
      <c r="A17" s="73" t="s">
        <v>17</v>
      </c>
      <c r="B17" s="73"/>
      <c r="C17" s="73"/>
      <c r="D17" s="73"/>
      <c r="E17" s="73"/>
    </row>
    <row r="18" spans="1:7" ht="65.25" customHeight="1" x14ac:dyDescent="0.25">
      <c r="A18" s="73" t="s">
        <v>28</v>
      </c>
      <c r="B18" s="73"/>
      <c r="C18" s="73"/>
      <c r="D18" s="73"/>
      <c r="E18" s="73"/>
    </row>
    <row r="19" spans="1:7" ht="35.25" customHeight="1" x14ac:dyDescent="0.25">
      <c r="A19" s="71" t="s">
        <v>29</v>
      </c>
      <c r="B19" s="71"/>
      <c r="C19" s="71"/>
      <c r="D19" s="71"/>
      <c r="E19" s="71"/>
    </row>
    <row r="20" spans="1:7" x14ac:dyDescent="0.25">
      <c r="A20" s="71"/>
      <c r="B20" s="71"/>
      <c r="C20" s="71"/>
      <c r="D20" s="71"/>
      <c r="E20" s="71"/>
      <c r="F20" s="2">
        <v>594.9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6" t="s">
        <v>44</v>
      </c>
      <c r="B22" s="9" t="s">
        <v>42</v>
      </c>
      <c r="C22" s="3" t="s">
        <v>4</v>
      </c>
      <c r="D22" s="3">
        <v>10.23</v>
      </c>
      <c r="E22" s="8">
        <f>D22*F20*G20</f>
        <v>18257.481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3.6</v>
      </c>
      <c r="E23" s="8">
        <f>D23*F20*G20</f>
        <v>6424.92</v>
      </c>
    </row>
    <row r="24" spans="1:7" ht="59.25" customHeight="1" x14ac:dyDescent="0.25">
      <c r="A24" s="7" t="s">
        <v>62</v>
      </c>
      <c r="B24" s="9" t="s">
        <v>70</v>
      </c>
      <c r="C24" s="3" t="s">
        <v>4</v>
      </c>
      <c r="D24" s="3"/>
      <c r="E24" s="8">
        <f>790.76*3</f>
        <v>2372.2799999999997</v>
      </c>
    </row>
    <row r="25" spans="1:7" s="16" customFormat="1" x14ac:dyDescent="0.25">
      <c r="A25" s="22" t="s">
        <v>31</v>
      </c>
      <c r="B25" s="9" t="s">
        <v>70</v>
      </c>
      <c r="C25" s="23" t="s">
        <v>33</v>
      </c>
      <c r="D25" s="23"/>
      <c r="E25" s="11">
        <v>114.88</v>
      </c>
    </row>
    <row r="26" spans="1:7" s="16" customFormat="1" x14ac:dyDescent="0.25">
      <c r="A26" s="44" t="s">
        <v>71</v>
      </c>
      <c r="B26" s="27" t="s">
        <v>72</v>
      </c>
      <c r="C26" s="23" t="s">
        <v>73</v>
      </c>
      <c r="D26" s="24">
        <v>10</v>
      </c>
      <c r="E26" s="31">
        <f>D26*218.47</f>
        <v>2184.6999999999998</v>
      </c>
    </row>
    <row r="27" spans="1:7" x14ac:dyDescent="0.25">
      <c r="A27" s="18" t="s">
        <v>34</v>
      </c>
      <c r="B27" s="19"/>
      <c r="C27" s="20"/>
      <c r="D27" s="20"/>
      <c r="E27" s="21">
        <f>SUM(E22:E26)</f>
        <v>29354.260999999999</v>
      </c>
    </row>
    <row r="28" spans="1:7" ht="21.6" customHeight="1" x14ac:dyDescent="0.25"/>
    <row r="29" spans="1:7" ht="33" customHeight="1" x14ac:dyDescent="0.25">
      <c r="A29" s="87" t="s">
        <v>99</v>
      </c>
      <c r="B29" s="87"/>
      <c r="C29" s="87"/>
      <c r="D29" s="87"/>
      <c r="E29" s="87"/>
    </row>
    <row r="30" spans="1:7" x14ac:dyDescent="0.25">
      <c r="A30" s="73" t="s">
        <v>21</v>
      </c>
      <c r="B30" s="73"/>
      <c r="C30" s="73"/>
      <c r="D30" s="73"/>
      <c r="E30" s="73"/>
    </row>
    <row r="31" spans="1:7" ht="29.25" customHeight="1" x14ac:dyDescent="0.25">
      <c r="A31" s="73" t="s">
        <v>20</v>
      </c>
      <c r="B31" s="73"/>
      <c r="C31" s="73"/>
      <c r="D31" s="73"/>
      <c r="E31" s="73"/>
    </row>
    <row r="32" spans="1:7" x14ac:dyDescent="0.25">
      <c r="A32" s="73" t="s">
        <v>35</v>
      </c>
      <c r="B32" s="73"/>
      <c r="C32" s="73"/>
      <c r="D32" s="73"/>
      <c r="E32" s="73"/>
    </row>
    <row r="33" spans="1:5" x14ac:dyDescent="0.25">
      <c r="A33" s="73" t="s">
        <v>18</v>
      </c>
      <c r="B33" s="73"/>
      <c r="C33" s="73"/>
      <c r="D33" s="73"/>
      <c r="E33" s="73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73" t="s">
        <v>18</v>
      </c>
      <c r="B35" s="73"/>
      <c r="C35" s="73"/>
      <c r="D35" s="73"/>
      <c r="E35" s="73"/>
    </row>
    <row r="36" spans="1:5" x14ac:dyDescent="0.25">
      <c r="A36" s="75" t="s">
        <v>30</v>
      </c>
      <c r="B36" s="75"/>
      <c r="C36" s="75"/>
      <c r="D36" s="75"/>
      <c r="E36" s="5"/>
    </row>
    <row r="37" spans="1:5" x14ac:dyDescent="0.25">
      <c r="B37" s="70" t="s">
        <v>19</v>
      </c>
      <c r="C37" s="70"/>
      <c r="D37" s="70"/>
      <c r="E37" s="6" t="s">
        <v>6</v>
      </c>
    </row>
    <row r="38" spans="1:5" x14ac:dyDescent="0.25">
      <c r="A38" s="42"/>
      <c r="B38" s="42"/>
      <c r="C38" s="42"/>
      <c r="D38" s="42"/>
      <c r="E38" s="42"/>
    </row>
    <row r="39" spans="1:5" x14ac:dyDescent="0.25">
      <c r="A39" s="76" t="s">
        <v>38</v>
      </c>
      <c r="B39" s="76"/>
      <c r="C39" s="76"/>
      <c r="D39" s="76"/>
      <c r="E39" s="5"/>
    </row>
    <row r="40" spans="1:5" x14ac:dyDescent="0.25">
      <c r="B40" s="70" t="s">
        <v>19</v>
      </c>
      <c r="C40" s="70"/>
      <c r="D40" s="70"/>
      <c r="E40" s="6" t="s">
        <v>6</v>
      </c>
    </row>
    <row r="43" spans="1:5" x14ac:dyDescent="0.25">
      <c r="A43" s="2" t="s">
        <v>40</v>
      </c>
    </row>
    <row r="44" spans="1:5" x14ac:dyDescent="0.25">
      <c r="A44" s="10" t="s">
        <v>36</v>
      </c>
    </row>
    <row r="45" spans="1:5" x14ac:dyDescent="0.25">
      <c r="A45" s="2" t="s">
        <v>43</v>
      </c>
      <c r="B45" s="12">
        <f>'3кв'!B50</f>
        <v>8090.3270000000011</v>
      </c>
    </row>
    <row r="46" spans="1:5" ht="31.5" x14ac:dyDescent="0.25">
      <c r="A46" s="17" t="s">
        <v>67</v>
      </c>
      <c r="B46" s="13"/>
    </row>
    <row r="47" spans="1:5" x14ac:dyDescent="0.25">
      <c r="A47" s="2" t="s">
        <v>39</v>
      </c>
      <c r="B47" s="13">
        <f>30627.29-50.46</f>
        <v>30576.83</v>
      </c>
    </row>
    <row r="48" spans="1:5" x14ac:dyDescent="0.25">
      <c r="A48" s="2" t="s">
        <v>45</v>
      </c>
      <c r="B48" s="13">
        <v>450</v>
      </c>
    </row>
    <row r="49" spans="1:2" ht="30" x14ac:dyDescent="0.25">
      <c r="A49" s="41" t="s">
        <v>47</v>
      </c>
      <c r="B49" s="13">
        <f>E27</f>
        <v>29354.260999999999</v>
      </c>
    </row>
    <row r="50" spans="1:2" x14ac:dyDescent="0.25">
      <c r="A50" s="14" t="s">
        <v>37</v>
      </c>
      <c r="B50" s="12">
        <f>B45+B47+B48-B49</f>
        <v>9762.8960000000079</v>
      </c>
    </row>
    <row r="52" spans="1:2" x14ac:dyDescent="0.25">
      <c r="B52" s="15"/>
    </row>
  </sheetData>
  <mergeCells count="30"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  <mergeCell ref="A39:D39"/>
    <mergeCell ref="B40:D40"/>
    <mergeCell ref="A14:E14"/>
    <mergeCell ref="A8:E8"/>
    <mergeCell ref="A35:E35"/>
    <mergeCell ref="A36:D36"/>
    <mergeCell ref="B37:D37"/>
    <mergeCell ref="A9:E9"/>
    <mergeCell ref="A10:E10"/>
    <mergeCell ref="A11:E11"/>
    <mergeCell ref="A12:E12"/>
    <mergeCell ref="A13:E13"/>
    <mergeCell ref="A33:E33"/>
    <mergeCell ref="A34:E34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7" zoomScaleNormal="100" zoomScaleSheetLayoutView="100" workbookViewId="0">
      <selection activeCell="B37" sqref="B3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9" t="s">
        <v>74</v>
      </c>
      <c r="B1" s="89"/>
      <c r="C1" s="89"/>
      <c r="D1" s="46"/>
    </row>
    <row r="2" spans="1:5" ht="15.75" x14ac:dyDescent="0.25">
      <c r="A2" s="90" t="s">
        <v>75</v>
      </c>
      <c r="B2" s="90"/>
      <c r="C2" s="90"/>
      <c r="D2" s="47"/>
    </row>
    <row r="3" spans="1:5" ht="15.75" x14ac:dyDescent="0.25">
      <c r="A3" s="90" t="s">
        <v>76</v>
      </c>
      <c r="B3" s="90"/>
      <c r="C3" s="90"/>
      <c r="D3" s="47"/>
    </row>
    <row r="4" spans="1:5" ht="15.75" x14ac:dyDescent="0.25">
      <c r="A4" s="89" t="s">
        <v>95</v>
      </c>
      <c r="B4" s="89"/>
      <c r="C4" s="89"/>
      <c r="D4" s="46"/>
    </row>
    <row r="5" spans="1:5" ht="15.75" x14ac:dyDescent="0.25">
      <c r="A5" s="91"/>
      <c r="B5" s="91"/>
      <c r="C5" s="91"/>
      <c r="D5" s="1"/>
    </row>
    <row r="6" spans="1:5" ht="15.75" x14ac:dyDescent="0.25">
      <c r="A6" s="47"/>
      <c r="B6" s="48" t="s">
        <v>77</v>
      </c>
      <c r="C6" s="49">
        <f>'1кв'!B45</f>
        <v>36097.919999999998</v>
      </c>
      <c r="D6" s="50"/>
    </row>
    <row r="7" spans="1:5" ht="15.75" x14ac:dyDescent="0.25">
      <c r="A7" s="47"/>
      <c r="B7" s="48" t="s">
        <v>96</v>
      </c>
      <c r="C7" s="49"/>
      <c r="D7" s="50"/>
    </row>
    <row r="8" spans="1:5" ht="15.75" x14ac:dyDescent="0.25">
      <c r="A8" s="51" t="s">
        <v>78</v>
      </c>
      <c r="B8" s="52" t="s">
        <v>79</v>
      </c>
      <c r="C8" s="53">
        <f>'1кв'!B47+'2кв'!B47+'3кв'!B47+'4кв'!B47</f>
        <v>114915.15000000001</v>
      </c>
      <c r="D8" s="54"/>
    </row>
    <row r="9" spans="1:5" ht="30" x14ac:dyDescent="0.25">
      <c r="A9" s="51"/>
      <c r="B9" s="44" t="s">
        <v>80</v>
      </c>
      <c r="C9" s="53">
        <f>'[1]1кв'!B47+'[1]2кв'!B47+'[1]3кв'!B48+'[1]4кв'!B47</f>
        <v>1800</v>
      </c>
      <c r="D9" s="54"/>
    </row>
    <row r="10" spans="1:5" ht="15.75" x14ac:dyDescent="0.25">
      <c r="A10" s="55"/>
      <c r="B10" s="52" t="s">
        <v>81</v>
      </c>
      <c r="C10" s="56">
        <f>SUM(C8:C9)</f>
        <v>116715.15000000001</v>
      </c>
      <c r="D10" s="50"/>
    </row>
    <row r="11" spans="1:5" ht="15.75" x14ac:dyDescent="0.25">
      <c r="A11" s="1"/>
      <c r="B11" s="88"/>
      <c r="C11" s="88"/>
      <c r="D11" s="57"/>
    </row>
    <row r="12" spans="1:5" ht="15.75" x14ac:dyDescent="0.25">
      <c r="A12" s="58" t="s">
        <v>82</v>
      </c>
      <c r="B12" s="26" t="s">
        <v>83</v>
      </c>
      <c r="C12" s="59">
        <f>'1кв'!E22+'2кв'!E22+'3кв'!E22+'4кв'!E22</f>
        <v>70959.671999999991</v>
      </c>
      <c r="D12" s="57"/>
    </row>
    <row r="13" spans="1:5" ht="15.75" x14ac:dyDescent="0.25">
      <c r="A13" s="1"/>
      <c r="B13" s="7" t="s">
        <v>41</v>
      </c>
      <c r="C13" s="59">
        <f>'1кв'!E23+'2кв'!E23+'3кв'!E23+'4кв'!E23</f>
        <v>25092.881999999998</v>
      </c>
      <c r="D13" s="57"/>
      <c r="E13" s="60"/>
    </row>
    <row r="14" spans="1:5" ht="30" x14ac:dyDescent="0.25">
      <c r="B14" s="7" t="s">
        <v>62</v>
      </c>
      <c r="C14" s="59">
        <f>'1кв'!E24+'2кв'!E24+'3кв'!E24+'4кв'!E24</f>
        <v>8698.36</v>
      </c>
      <c r="D14" s="57"/>
    </row>
    <row r="15" spans="1:5" ht="15.75" x14ac:dyDescent="0.25">
      <c r="A15" s="58"/>
      <c r="B15" s="61" t="s">
        <v>31</v>
      </c>
      <c r="C15" s="59">
        <f>'1кв'!E25+'2кв'!E25+'3кв'!E25+'4кв'!E25</f>
        <v>114.88</v>
      </c>
      <c r="D15" s="57"/>
    </row>
    <row r="16" spans="1:5" ht="15.75" x14ac:dyDescent="0.25">
      <c r="A16" s="58"/>
      <c r="B16" s="62" t="s">
        <v>98</v>
      </c>
      <c r="C16" s="63">
        <f>10*218.47</f>
        <v>2184.6999999999998</v>
      </c>
      <c r="D16" s="57"/>
    </row>
    <row r="17" spans="1:5" ht="15.75" x14ac:dyDescent="0.25">
      <c r="A17" s="58"/>
      <c r="B17" s="64" t="s">
        <v>84</v>
      </c>
      <c r="C17" s="63">
        <f>SUM(C19:C20)</f>
        <v>35999.68</v>
      </c>
      <c r="D17" s="57"/>
    </row>
    <row r="18" spans="1:5" ht="15.75" x14ac:dyDescent="0.25">
      <c r="A18" s="58"/>
      <c r="B18" s="65" t="s">
        <v>85</v>
      </c>
      <c r="C18" s="63"/>
      <c r="D18" s="57"/>
    </row>
    <row r="19" spans="1:5" ht="15.75" x14ac:dyDescent="0.25">
      <c r="A19" s="58"/>
      <c r="B19" s="25" t="s">
        <v>97</v>
      </c>
      <c r="C19" s="45">
        <f>'1кв'!E26</f>
        <v>35535.660000000003</v>
      </c>
      <c r="D19" s="57"/>
    </row>
    <row r="20" spans="1:5" ht="15.75" x14ac:dyDescent="0.25">
      <c r="A20" s="58"/>
      <c r="B20" s="66" t="s">
        <v>86</v>
      </c>
      <c r="C20" s="45">
        <v>464.02</v>
      </c>
      <c r="D20" s="57"/>
    </row>
    <row r="21" spans="1:5" ht="15.75" x14ac:dyDescent="0.25">
      <c r="A21" s="1"/>
      <c r="B21" s="67" t="s">
        <v>87</v>
      </c>
      <c r="C21" s="68">
        <f>SUM(C12:C17)</f>
        <v>143050.174</v>
      </c>
      <c r="D21" s="57"/>
      <c r="E21" s="60"/>
    </row>
    <row r="22" spans="1:5" ht="15.75" x14ac:dyDescent="0.25">
      <c r="A22" s="1"/>
      <c r="B22" s="69" t="s">
        <v>88</v>
      </c>
      <c r="C22" s="68">
        <f>C6+C10-C21</f>
        <v>9762.8960000000079</v>
      </c>
      <c r="D22" s="57"/>
    </row>
    <row r="23" spans="1:5" ht="15.75" x14ac:dyDescent="0.25">
      <c r="A23" s="1"/>
      <c r="B23" s="51"/>
      <c r="C23" s="51"/>
      <c r="D23" s="57"/>
    </row>
    <row r="24" spans="1:5" ht="15.75" x14ac:dyDescent="0.25">
      <c r="A24" s="1"/>
      <c r="B24" s="92" t="s">
        <v>100</v>
      </c>
      <c r="C24" s="92"/>
      <c r="D24" s="57"/>
    </row>
    <row r="25" spans="1:5" ht="15.75" x14ac:dyDescent="0.25">
      <c r="A25" s="1"/>
      <c r="B25" s="92" t="s">
        <v>101</v>
      </c>
      <c r="C25" s="92">
        <v>6236.63</v>
      </c>
      <c r="D25" s="57"/>
    </row>
    <row r="26" spans="1:5" ht="15.75" x14ac:dyDescent="0.25">
      <c r="A26" s="1"/>
      <c r="B26" s="93" t="s">
        <v>102</v>
      </c>
      <c r="C26" s="93">
        <v>10053.879999999999</v>
      </c>
      <c r="D26" s="57"/>
    </row>
    <row r="27" spans="1:5" ht="15.75" x14ac:dyDescent="0.25">
      <c r="A27" s="1"/>
      <c r="B27" s="92" t="s">
        <v>103</v>
      </c>
      <c r="C27" s="92">
        <f>C26-C25</f>
        <v>3817.2499999999991</v>
      </c>
      <c r="D27" s="57"/>
    </row>
    <row r="28" spans="1:5" ht="15.75" x14ac:dyDescent="0.25">
      <c r="A28" s="1"/>
      <c r="B28" s="51"/>
      <c r="C28" s="51"/>
      <c r="D28" s="57"/>
    </row>
    <row r="29" spans="1:5" ht="15.75" x14ac:dyDescent="0.25">
      <c r="A29" s="1"/>
      <c r="B29" s="51"/>
      <c r="C29" s="51"/>
      <c r="D29" s="57"/>
    </row>
    <row r="30" spans="1:5" ht="15.75" x14ac:dyDescent="0.25">
      <c r="A30" s="51" t="s">
        <v>89</v>
      </c>
      <c r="C30" s="51"/>
      <c r="D30" s="57"/>
    </row>
    <row r="31" spans="1:5" ht="15.75" x14ac:dyDescent="0.25">
      <c r="A31" s="1"/>
      <c r="B31" s="51"/>
      <c r="C31" s="51"/>
      <c r="D31" s="57"/>
    </row>
    <row r="32" spans="1:5" ht="15.75" x14ac:dyDescent="0.25">
      <c r="A32" s="1"/>
      <c r="B32" s="51"/>
      <c r="C32" s="51"/>
      <c r="D32" s="57"/>
    </row>
    <row r="33" spans="1:4" ht="15.75" x14ac:dyDescent="0.25">
      <c r="A33" s="1" t="s">
        <v>90</v>
      </c>
      <c r="B33" s="51" t="s">
        <v>91</v>
      </c>
      <c r="C33" s="51"/>
      <c r="D33" s="57"/>
    </row>
    <row r="34" spans="1:4" ht="15.75" x14ac:dyDescent="0.25">
      <c r="A34" s="1"/>
      <c r="B34" s="51" t="s">
        <v>92</v>
      </c>
      <c r="C34" s="51"/>
      <c r="D34" s="57"/>
    </row>
    <row r="35" spans="1:4" ht="15.75" x14ac:dyDescent="0.25">
      <c r="A35" s="1"/>
      <c r="B35" s="51" t="s">
        <v>93</v>
      </c>
      <c r="C35" s="51"/>
      <c r="D35" s="57"/>
    </row>
    <row r="36" spans="1:4" ht="15.75" x14ac:dyDescent="0.25">
      <c r="A36" s="1"/>
      <c r="B36" s="51"/>
      <c r="C36" s="51"/>
      <c r="D36" s="57"/>
    </row>
    <row r="37" spans="1:4" ht="15.75" x14ac:dyDescent="0.25">
      <c r="A37" s="1"/>
      <c r="B37" s="51"/>
      <c r="C37" s="51"/>
      <c r="D37" s="57"/>
    </row>
    <row r="38" spans="1:4" ht="15.75" x14ac:dyDescent="0.25">
      <c r="A38" s="1"/>
      <c r="B38" s="51" t="s">
        <v>94</v>
      </c>
      <c r="C38" s="51"/>
      <c r="D38" s="57"/>
    </row>
    <row r="39" spans="1:4" ht="15.75" x14ac:dyDescent="0.25">
      <c r="A39" s="1"/>
      <c r="B39" s="51"/>
      <c r="C39" s="51"/>
      <c r="D39" s="57"/>
    </row>
    <row r="40" spans="1:4" ht="15.75" x14ac:dyDescent="0.25">
      <c r="A40" s="1"/>
      <c r="B40" s="51"/>
      <c r="C40" s="51"/>
      <c r="D40" s="57"/>
    </row>
    <row r="41" spans="1:4" ht="15.75" x14ac:dyDescent="0.25">
      <c r="A41" s="1"/>
      <c r="B41" s="51"/>
      <c r="C41" s="51"/>
      <c r="D41" s="57"/>
    </row>
    <row r="42" spans="1:4" ht="15.75" x14ac:dyDescent="0.25">
      <c r="A42" s="1"/>
      <c r="B42" s="51"/>
      <c r="C42" s="51"/>
      <c r="D42" s="57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2022-03-09T13:30:13Z</dcterms:modified>
</cp:coreProperties>
</file>