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8" i="20" l="1"/>
  <c r="C21" i="20" l="1"/>
  <c r="C20" i="20"/>
  <c r="C19" i="20"/>
  <c r="C17" i="20" s="1"/>
  <c r="C16" i="20"/>
  <c r="C15" i="20"/>
  <c r="C13" i="20"/>
  <c r="C14" i="20"/>
  <c r="C12" i="20"/>
  <c r="C22" i="20" s="1"/>
  <c r="C9" i="20"/>
  <c r="C8" i="20"/>
  <c r="C6" i="20"/>
  <c r="C10" i="20"/>
  <c r="C23" i="20" l="1"/>
  <c r="B47" i="19" l="1"/>
  <c r="B45" i="19"/>
  <c r="B48" i="19"/>
  <c r="E24" i="19"/>
  <c r="E23" i="19"/>
  <c r="E22" i="19"/>
  <c r="E27" i="19" s="1"/>
  <c r="B49" i="19" s="1"/>
  <c r="B50" i="19" l="1"/>
  <c r="B45" i="18"/>
  <c r="E27" i="18"/>
  <c r="E24" i="18" l="1"/>
  <c r="B48" i="18" l="1"/>
  <c r="E23" i="18"/>
  <c r="E22" i="18"/>
  <c r="B49" i="18" l="1"/>
  <c r="B50" i="18" s="1"/>
  <c r="E27" i="17"/>
  <c r="B45" i="17"/>
  <c r="E24" i="17"/>
  <c r="B48" i="17"/>
  <c r="E23" i="17"/>
  <c r="E22" i="17"/>
  <c r="B49" i="17" l="1"/>
  <c r="B50" i="17" s="1"/>
  <c r="E27" i="16"/>
  <c r="E26" i="16"/>
  <c r="E23" i="16" l="1"/>
  <c r="B49" i="16" l="1"/>
  <c r="B48" i="16"/>
  <c r="E24" i="16"/>
  <c r="E22" i="16"/>
  <c r="B50" i="16" l="1"/>
</calcChain>
</file>

<file path=xl/sharedStrings.xml><?xml version="1.0" encoding="utf-8"?>
<sst xmlns="http://schemas.openxmlformats.org/spreadsheetml/2006/main" count="281" uniqueCount="108">
  <si>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</si>
  <si>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</si>
  <si>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</si>
  <si>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</si>
  <si>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</si>
  <si>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</si>
  <si>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</si>
  <si>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</si>
  <si>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</si>
  <si>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</si>
  <si>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</si>
  <si>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</si>
  <si>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</si>
  <si>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</si>
  <si>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</si>
  <si>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</si>
  <si>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</si>
  <si>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</si>
  <si>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</si>
  <si>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</si>
  <si>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</si>
  <si>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</si>
  <si>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</si>
  <si>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</si>
  <si>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</si>
  <si>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Гончаровой Марины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</si>
  <si>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7от 18.03.2013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</si>
  <si>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</si>
  <si>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</si>
  <si>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</si>
  <si>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</si>
  <si>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Гончаровой М.А.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</si>
  <si>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</si>
  <si>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</si>
  <si>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</si>
  <si>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</si>
  <si>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</si>
  <si>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</si>
  <si>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</si>
  <si>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</si>
  <si>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</si>
  <si>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</si>
  <si>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Общая площадь квартир  - 636,3 м2</t>
  </si>
  <si>
    <t>1 квартал</t>
  </si>
  <si>
    <t xml:space="preserve">Остаток на начало квартала </t>
  </si>
  <si>
    <t xml:space="preserve">Услуги по содержанию многоквартирного дома 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</si>
  <si>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</si>
  <si>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</si>
  <si>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</si>
  <si>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за 1 квартал 2021 года</t>
  </si>
  <si>
    <t>"31" 03  2021 г.</t>
  </si>
  <si>
    <t>монтаж дополнительных болтов на скамейки</t>
  </si>
  <si>
    <t>март</t>
  </si>
  <si>
    <t xml:space="preserve">           2. Всего за период с "01" 01 2021 г. по "31" 03 2021 г. выполнено работ (оказано услуг) на общую сумму двадцать шесть тысяч шестьсот тридцать рублей 63 копейки</t>
  </si>
  <si>
    <t>Предъявлено населению 35054,12 руб.</t>
  </si>
  <si>
    <t>за 2 квартал 2021 года</t>
  </si>
  <si>
    <t>"30" 06  2021 г.</t>
  </si>
  <si>
    <t>2 квартал</t>
  </si>
  <si>
    <t>установка досок объявлений</t>
  </si>
  <si>
    <t>июнь</t>
  </si>
  <si>
    <t>2шт, руб</t>
  </si>
  <si>
    <t xml:space="preserve">           2. Всего за период с "01" 04 2021 г. по "30" 06 2021 г. выполнено работ (оказано услуг) на общую сумму двадцать шесть тысяч восемьсот семьдесят шесть рублей 05 копеек</t>
  </si>
  <si>
    <t>Предъявлено населению 35051,45руб.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</si>
  <si>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</si>
  <si>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</si>
  <si>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</si>
  <si>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</si>
  <si>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</si>
  <si>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>окраска газовых труб (смета)</t>
  </si>
  <si>
    <t>июль</t>
  </si>
  <si>
    <t xml:space="preserve"> руб</t>
  </si>
  <si>
    <t xml:space="preserve">           2. Всего за период  "01" 07 2021 г. по "30" 09 2021 г. выполнено работ (оказано услуг) на общую сумму тридцать пять тысяч восемьсот три рубля 22 копейки</t>
  </si>
  <si>
    <t>Предъявлено населению 35050,44руб.</t>
  </si>
  <si>
    <t>ноябрь</t>
  </si>
  <si>
    <t>4 квартал</t>
  </si>
  <si>
    <t>за 4 квартал 2021 года</t>
  </si>
  <si>
    <t>"31" 12 2021 г.</t>
  </si>
  <si>
    <t xml:space="preserve">           2. Всего за период  "01" 10 2021 г. по "31" 12 2021 г. выполнено работ (оказано услуг) на общую сумму тридцать три тысячи шестьсот восемьдесят один рубль 63 копейки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</si>
  <si>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</si>
  <si>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</si>
  <si>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</si>
  <si>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</si>
  <si>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</si>
  <si>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</si>
  <si>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</si>
  <si>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</si>
  <si>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</si>
  <si>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</si>
  <si>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</si>
  <si>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</si>
  <si>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</si>
  <si>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</si>
  <si>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</si>
  <si>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</si>
  <si>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</si>
  <si>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</si>
  <si>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ул.Гагарина,2</t>
  </si>
  <si>
    <t>Начислено всего 140205,44</t>
  </si>
  <si>
    <t>Оплачено за размещение оборудования в МОП интернет Квант-телеком</t>
  </si>
  <si>
    <t>Непредвиденные работы 2  ч/ч</t>
  </si>
  <si>
    <t>* установка досок объявлений</t>
  </si>
  <si>
    <t>* окраска газовых труб (смета)</t>
  </si>
  <si>
    <t>Установка придверных решеток 2шт. (смета)</t>
  </si>
  <si>
    <t>* Установка придверных решеток 2шт.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</si>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</sst>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5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1" applyFont="1"/>
    <xf numFmtId="0" fontId="10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0" applyNumberFormat="1" applyFont="1"/>
    <xf numFmtId="164" fontId="8" fillId="0" borderId="0" xfId="1" applyNumberFormat="1" applyFont="1"/>
    <xf numFmtId="0" fontId="3" fillId="0" borderId="1" xfId="0" applyFont="1" applyBorder="1" applyAlignment="1">
      <alignment wrapText="1"/>
    </xf>
    <xf numFmtId="43" fontId="4" fillId="0" borderId="0" xfId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2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2" fillId="0" borderId="4" xfId="0" applyFont="1" applyBorder="1"/>
    <xf numFmtId="0" fontId="12" fillId="0" borderId="1" xfId="0" applyFont="1" applyBorder="1"/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3" fontId="4" fillId="2" borderId="1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49</v>
      </c>
      <c r="B3" s="81"/>
      <c r="C3" s="81"/>
      <c r="D3" s="81"/>
      <c r="E3" s="81"/>
    </row>
    <row r="4" spans="1:5" s="1" customFormat="1" ht="15.75" x14ac:dyDescent="0.25">
      <c r="A4" s="20" t="s">
        <v>13</v>
      </c>
      <c r="B4" s="4"/>
      <c r="C4" s="4"/>
      <c r="D4" s="82" t="s">
        <v>50</v>
      </c>
      <c r="E4" s="82"/>
    </row>
    <row r="5" spans="1:5" x14ac:dyDescent="0.25">
      <c r="A5" s="26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25</v>
      </c>
      <c r="B9" s="70"/>
      <c r="C9" s="70"/>
      <c r="D9" s="70"/>
      <c r="E9" s="70"/>
    </row>
    <row r="10" spans="1:5" ht="26.25" customHeight="1" x14ac:dyDescent="0.25">
      <c r="A10" s="74" t="s">
        <v>14</v>
      </c>
      <c r="B10" s="75"/>
      <c r="C10" s="75"/>
      <c r="D10" s="75"/>
      <c r="E10" s="75"/>
    </row>
    <row r="11" spans="1:5" ht="28.5" customHeight="1" x14ac:dyDescent="0.25">
      <c r="A11" s="70" t="s">
        <v>26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23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22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9" x14ac:dyDescent="0.25">
      <c r="A17" s="70" t="s">
        <v>17</v>
      </c>
      <c r="B17" s="70"/>
      <c r="C17" s="70"/>
      <c r="D17" s="70"/>
      <c r="E17" s="70"/>
    </row>
    <row r="18" spans="1:9" ht="60.75" customHeight="1" x14ac:dyDescent="0.25">
      <c r="A18" s="70" t="s">
        <v>27</v>
      </c>
      <c r="B18" s="70"/>
      <c r="C18" s="70"/>
      <c r="D18" s="70"/>
      <c r="E18" s="70"/>
    </row>
    <row r="19" spans="1:9" ht="30" customHeight="1" x14ac:dyDescent="0.25">
      <c r="A19" s="68" t="s">
        <v>28</v>
      </c>
      <c r="B19" s="68"/>
      <c r="C19" s="68"/>
      <c r="D19" s="68"/>
      <c r="E19" s="68"/>
    </row>
    <row r="20" spans="1:9" x14ac:dyDescent="0.25">
      <c r="A20" s="68"/>
      <c r="B20" s="68"/>
      <c r="C20" s="68"/>
      <c r="D20" s="68"/>
      <c r="E20" s="68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45</v>
      </c>
      <c r="B22" s="9" t="s">
        <v>36</v>
      </c>
      <c r="C22" s="3" t="s">
        <v>4</v>
      </c>
      <c r="D22" s="3">
        <v>8.93</v>
      </c>
      <c r="E22" s="8">
        <f>D22*F20*G20</f>
        <v>17046.476999999999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3.43</v>
      </c>
      <c r="E23" s="8">
        <f>D23*F20*G20</f>
        <v>6547.527</v>
      </c>
    </row>
    <row r="24" spans="1:9" ht="75" x14ac:dyDescent="0.25">
      <c r="A24" s="7" t="s">
        <v>47</v>
      </c>
      <c r="B24" s="9" t="s">
        <v>43</v>
      </c>
      <c r="C24" s="3" t="s">
        <v>4</v>
      </c>
      <c r="D24" s="3"/>
      <c r="E24" s="8">
        <f>798.31*3</f>
        <v>2394.9299999999998</v>
      </c>
    </row>
    <row r="25" spans="1:9" s="18" customFormat="1" x14ac:dyDescent="0.25">
      <c r="A25" s="7" t="s">
        <v>32</v>
      </c>
      <c r="B25" s="9" t="s">
        <v>43</v>
      </c>
      <c r="C25" s="3" t="s">
        <v>33</v>
      </c>
      <c r="D25" s="3"/>
      <c r="E25" s="8">
        <v>227.8</v>
      </c>
    </row>
    <row r="26" spans="1:9" s="18" customFormat="1" ht="30" x14ac:dyDescent="0.25">
      <c r="A26" s="28" t="s">
        <v>51</v>
      </c>
      <c r="B26" s="9" t="s">
        <v>52</v>
      </c>
      <c r="C26" s="3" t="s">
        <v>48</v>
      </c>
      <c r="D26" s="3">
        <v>2</v>
      </c>
      <c r="E26" s="8">
        <f>D26*206.95</f>
        <v>413.9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26630.634000000002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0.6" customHeight="1" x14ac:dyDescent="0.25">
      <c r="A29" s="69" t="s">
        <v>53</v>
      </c>
      <c r="B29" s="69"/>
      <c r="C29" s="69"/>
      <c r="D29" s="69"/>
      <c r="E29" s="69"/>
    </row>
    <row r="30" spans="1:9" ht="33.75" customHeight="1" x14ac:dyDescent="0.25">
      <c r="A30" s="70" t="s">
        <v>21</v>
      </c>
      <c r="B30" s="70"/>
      <c r="C30" s="70"/>
      <c r="D30" s="70"/>
      <c r="E30" s="70"/>
    </row>
    <row r="31" spans="1:9" x14ac:dyDescent="0.25">
      <c r="A31" s="70" t="s">
        <v>20</v>
      </c>
      <c r="B31" s="70"/>
      <c r="C31" s="70"/>
      <c r="D31" s="70"/>
      <c r="E31" s="70"/>
    </row>
    <row r="32" spans="1:9" ht="30" customHeight="1" x14ac:dyDescent="0.25">
      <c r="A32" s="70" t="s">
        <v>35</v>
      </c>
      <c r="B32" s="70"/>
      <c r="C32" s="70"/>
      <c r="D32" s="70"/>
      <c r="E32" s="70"/>
      <c r="I32" s="2" t="s">
        <v>18</v>
      </c>
    </row>
    <row r="33" spans="1:8" x14ac:dyDescent="0.25">
      <c r="A33" s="70" t="s">
        <v>18</v>
      </c>
      <c r="B33" s="70"/>
      <c r="C33" s="70"/>
      <c r="D33" s="70"/>
      <c r="E33" s="70"/>
      <c r="F33" s="14"/>
      <c r="G33" s="14"/>
      <c r="H33" s="15"/>
    </row>
    <row r="34" spans="1:8" ht="30.75" customHeight="1" x14ac:dyDescent="0.25">
      <c r="A34" s="71" t="s">
        <v>5</v>
      </c>
      <c r="B34" s="71"/>
      <c r="C34" s="71"/>
      <c r="D34" s="71"/>
      <c r="E34" s="71"/>
    </row>
    <row r="35" spans="1:8" x14ac:dyDescent="0.25">
      <c r="A35" s="70" t="s">
        <v>18</v>
      </c>
      <c r="B35" s="70"/>
      <c r="C35" s="70"/>
      <c r="D35" s="70"/>
      <c r="E35" s="70"/>
    </row>
    <row r="36" spans="1:8" x14ac:dyDescent="0.25">
      <c r="A36" s="72" t="s">
        <v>30</v>
      </c>
      <c r="B36" s="72"/>
      <c r="C36" s="72"/>
      <c r="D36" s="72"/>
      <c r="E36" s="5"/>
    </row>
    <row r="37" spans="1:8" x14ac:dyDescent="0.25">
      <c r="B37" s="67" t="s">
        <v>19</v>
      </c>
      <c r="C37" s="67"/>
      <c r="D37" s="67"/>
      <c r="E37" s="6" t="s">
        <v>6</v>
      </c>
    </row>
    <row r="38" spans="1:8" x14ac:dyDescent="0.25">
      <c r="A38" s="25"/>
      <c r="B38" s="25"/>
      <c r="C38" s="25"/>
      <c r="D38" s="25"/>
      <c r="E38" s="25"/>
    </row>
    <row r="39" spans="1:8" x14ac:dyDescent="0.25">
      <c r="A39" s="72" t="s">
        <v>31</v>
      </c>
      <c r="B39" s="72"/>
      <c r="C39" s="72"/>
      <c r="D39" s="72"/>
      <c r="E39" s="5"/>
    </row>
    <row r="40" spans="1:8" x14ac:dyDescent="0.25">
      <c r="B40" s="67" t="s">
        <v>19</v>
      </c>
      <c r="C40" s="67"/>
      <c r="D40" s="67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2">
        <v>41231.79</v>
      </c>
    </row>
    <row r="46" spans="1:8" x14ac:dyDescent="0.25">
      <c r="A46" s="19" t="s">
        <v>54</v>
      </c>
      <c r="B46" s="16"/>
    </row>
    <row r="47" spans="1:8" x14ac:dyDescent="0.25">
      <c r="A47" s="2" t="s">
        <v>38</v>
      </c>
      <c r="B47" s="24">
        <v>35055.96</v>
      </c>
    </row>
    <row r="48" spans="1:8" x14ac:dyDescent="0.25">
      <c r="A48" s="2" t="s">
        <v>46</v>
      </c>
      <c r="B48" s="24">
        <f>100*3</f>
        <v>300</v>
      </c>
    </row>
    <row r="49" spans="1:2" ht="30" x14ac:dyDescent="0.25">
      <c r="A49" s="27" t="s">
        <v>39</v>
      </c>
      <c r="B49" s="24">
        <f>E27</f>
        <v>26630.634000000002</v>
      </c>
    </row>
    <row r="50" spans="1:2" x14ac:dyDescent="0.25">
      <c r="A50" s="17" t="s">
        <v>41</v>
      </c>
      <c r="B50" s="21">
        <f>B45+B47+B48-B49</f>
        <v>49957.115999999995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55</v>
      </c>
      <c r="B3" s="81"/>
      <c r="C3" s="81"/>
      <c r="D3" s="81"/>
      <c r="E3" s="81"/>
    </row>
    <row r="4" spans="1:5" s="1" customFormat="1" ht="30" x14ac:dyDescent="0.25">
      <c r="A4" s="20" t="s">
        <v>13</v>
      </c>
      <c r="B4" s="4"/>
      <c r="C4" s="4"/>
      <c r="D4" s="4"/>
      <c r="E4" s="32" t="s">
        <v>56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25</v>
      </c>
      <c r="B9" s="70"/>
      <c r="C9" s="70"/>
      <c r="D9" s="70"/>
      <c r="E9" s="70"/>
    </row>
    <row r="10" spans="1:5" ht="26.25" customHeight="1" x14ac:dyDescent="0.25">
      <c r="A10" s="74" t="s">
        <v>14</v>
      </c>
      <c r="B10" s="75"/>
      <c r="C10" s="75"/>
      <c r="D10" s="75"/>
      <c r="E10" s="75"/>
    </row>
    <row r="11" spans="1:5" ht="28.5" customHeight="1" x14ac:dyDescent="0.25">
      <c r="A11" s="70" t="s">
        <v>26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23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22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9" x14ac:dyDescent="0.25">
      <c r="A17" s="70" t="s">
        <v>17</v>
      </c>
      <c r="B17" s="70"/>
      <c r="C17" s="70"/>
      <c r="D17" s="70"/>
      <c r="E17" s="70"/>
    </row>
    <row r="18" spans="1:9" ht="60.75" customHeight="1" x14ac:dyDescent="0.25">
      <c r="A18" s="70" t="s">
        <v>27</v>
      </c>
      <c r="B18" s="70"/>
      <c r="C18" s="70"/>
      <c r="D18" s="70"/>
      <c r="E18" s="70"/>
    </row>
    <row r="19" spans="1:9" ht="30" customHeight="1" x14ac:dyDescent="0.25">
      <c r="A19" s="68" t="s">
        <v>28</v>
      </c>
      <c r="B19" s="68"/>
      <c r="C19" s="68"/>
      <c r="D19" s="68"/>
      <c r="E19" s="68"/>
    </row>
    <row r="20" spans="1:9" x14ac:dyDescent="0.25">
      <c r="A20" s="68"/>
      <c r="B20" s="68"/>
      <c r="C20" s="68"/>
      <c r="D20" s="68"/>
      <c r="E20" s="68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45</v>
      </c>
      <c r="B22" s="9" t="s">
        <v>36</v>
      </c>
      <c r="C22" s="3" t="s">
        <v>4</v>
      </c>
      <c r="D22" s="3">
        <v>8.93</v>
      </c>
      <c r="E22" s="8">
        <f>D22*F20*G20</f>
        <v>17046.476999999999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3.43</v>
      </c>
      <c r="E23" s="8">
        <f>D23*F20*G20</f>
        <v>6547.527</v>
      </c>
    </row>
    <row r="24" spans="1:9" ht="61.5" customHeight="1" x14ac:dyDescent="0.25">
      <c r="A24" s="7" t="s">
        <v>63</v>
      </c>
      <c r="B24" s="9" t="s">
        <v>57</v>
      </c>
      <c r="C24" s="3" t="s">
        <v>4</v>
      </c>
      <c r="D24" s="3"/>
      <c r="E24" s="8">
        <f>798.31*2</f>
        <v>1596.62</v>
      </c>
    </row>
    <row r="25" spans="1:9" s="18" customFormat="1" x14ac:dyDescent="0.25">
      <c r="A25" s="7" t="s">
        <v>32</v>
      </c>
      <c r="B25" s="9" t="s">
        <v>57</v>
      </c>
      <c r="C25" s="3" t="s">
        <v>33</v>
      </c>
      <c r="D25" s="3"/>
      <c r="E25" s="8">
        <v>142.75</v>
      </c>
    </row>
    <row r="26" spans="1:9" s="18" customFormat="1" x14ac:dyDescent="0.25">
      <c r="A26" s="33" t="s">
        <v>58</v>
      </c>
      <c r="B26" s="9" t="s">
        <v>59</v>
      </c>
      <c r="C26" s="3" t="s">
        <v>60</v>
      </c>
      <c r="D26" s="3"/>
      <c r="E26" s="8">
        <v>1542.68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26876.054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0.6" customHeight="1" x14ac:dyDescent="0.25">
      <c r="A29" s="69" t="s">
        <v>61</v>
      </c>
      <c r="B29" s="69"/>
      <c r="C29" s="69"/>
      <c r="D29" s="69"/>
      <c r="E29" s="69"/>
    </row>
    <row r="30" spans="1:9" ht="23.45" customHeight="1" x14ac:dyDescent="0.25">
      <c r="A30" s="70" t="s">
        <v>21</v>
      </c>
      <c r="B30" s="70"/>
      <c r="C30" s="70"/>
      <c r="D30" s="70"/>
      <c r="E30" s="70"/>
    </row>
    <row r="31" spans="1:9" x14ac:dyDescent="0.25">
      <c r="A31" s="70" t="s">
        <v>20</v>
      </c>
      <c r="B31" s="70"/>
      <c r="C31" s="70"/>
      <c r="D31" s="70"/>
      <c r="E31" s="70"/>
    </row>
    <row r="32" spans="1:9" ht="30" customHeight="1" x14ac:dyDescent="0.25">
      <c r="A32" s="70" t="s">
        <v>35</v>
      </c>
      <c r="B32" s="70"/>
      <c r="C32" s="70"/>
      <c r="D32" s="70"/>
      <c r="E32" s="70"/>
      <c r="I32" s="2" t="s">
        <v>18</v>
      </c>
    </row>
    <row r="33" spans="1:8" x14ac:dyDescent="0.25">
      <c r="A33" s="70" t="s">
        <v>18</v>
      </c>
      <c r="B33" s="70"/>
      <c r="C33" s="70"/>
      <c r="D33" s="70"/>
      <c r="E33" s="70"/>
      <c r="F33" s="14"/>
      <c r="G33" s="14"/>
      <c r="H33" s="15"/>
    </row>
    <row r="34" spans="1:8" ht="30.75" customHeight="1" x14ac:dyDescent="0.25">
      <c r="A34" s="71" t="s">
        <v>5</v>
      </c>
      <c r="B34" s="71"/>
      <c r="C34" s="71"/>
      <c r="D34" s="71"/>
      <c r="E34" s="71"/>
    </row>
    <row r="35" spans="1:8" x14ac:dyDescent="0.25">
      <c r="A35" s="70" t="s">
        <v>18</v>
      </c>
      <c r="B35" s="70"/>
      <c r="C35" s="70"/>
      <c r="D35" s="70"/>
      <c r="E35" s="70"/>
    </row>
    <row r="36" spans="1:8" x14ac:dyDescent="0.25">
      <c r="A36" s="72" t="s">
        <v>30</v>
      </c>
      <c r="B36" s="72"/>
      <c r="C36" s="72"/>
      <c r="D36" s="72"/>
      <c r="E36" s="5"/>
    </row>
    <row r="37" spans="1:8" x14ac:dyDescent="0.25">
      <c r="B37" s="67" t="s">
        <v>19</v>
      </c>
      <c r="C37" s="67"/>
      <c r="D37" s="67"/>
      <c r="E37" s="6" t="s">
        <v>6</v>
      </c>
    </row>
    <row r="38" spans="1:8" x14ac:dyDescent="0.25">
      <c r="A38" s="29"/>
      <c r="B38" s="29"/>
      <c r="C38" s="29"/>
      <c r="D38" s="29"/>
      <c r="E38" s="29"/>
    </row>
    <row r="39" spans="1:8" x14ac:dyDescent="0.25">
      <c r="A39" s="72" t="s">
        <v>31</v>
      </c>
      <c r="B39" s="72"/>
      <c r="C39" s="72"/>
      <c r="D39" s="72"/>
      <c r="E39" s="5"/>
    </row>
    <row r="40" spans="1:8" x14ac:dyDescent="0.25">
      <c r="B40" s="67" t="s">
        <v>19</v>
      </c>
      <c r="C40" s="67"/>
      <c r="D40" s="67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2">
        <f>'1кв'!B50</f>
        <v>49957.115999999995</v>
      </c>
    </row>
    <row r="46" spans="1:8" x14ac:dyDescent="0.25">
      <c r="A46" s="19" t="s">
        <v>62</v>
      </c>
      <c r="B46" s="16"/>
    </row>
    <row r="47" spans="1:8" x14ac:dyDescent="0.25">
      <c r="A47" s="2" t="s">
        <v>38</v>
      </c>
      <c r="B47" s="24">
        <v>35780.769999999997</v>
      </c>
    </row>
    <row r="48" spans="1:8" x14ac:dyDescent="0.25">
      <c r="A48" s="2" t="s">
        <v>46</v>
      </c>
      <c r="B48" s="24">
        <f>100*3</f>
        <v>300</v>
      </c>
    </row>
    <row r="49" spans="1:2" ht="30" x14ac:dyDescent="0.25">
      <c r="A49" s="31" t="s">
        <v>39</v>
      </c>
      <c r="B49" s="24">
        <f>E27</f>
        <v>26876.054</v>
      </c>
    </row>
    <row r="50" spans="1:2" x14ac:dyDescent="0.25">
      <c r="A50" s="17" t="s">
        <v>41</v>
      </c>
      <c r="B50" s="21">
        <f>B45+B47+B48-B49</f>
        <v>59161.831999999995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6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64</v>
      </c>
      <c r="B3" s="81"/>
      <c r="C3" s="81"/>
      <c r="D3" s="81"/>
      <c r="E3" s="81"/>
    </row>
    <row r="4" spans="1:5" s="1" customFormat="1" ht="15.75" x14ac:dyDescent="0.25">
      <c r="A4" s="20" t="s">
        <v>13</v>
      </c>
      <c r="B4" s="4"/>
      <c r="C4" s="4"/>
      <c r="D4" s="82" t="s">
        <v>65</v>
      </c>
      <c r="E4" s="82"/>
    </row>
    <row r="5" spans="1:5" x14ac:dyDescent="0.25">
      <c r="A5" s="36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25</v>
      </c>
      <c r="B9" s="70"/>
      <c r="C9" s="70"/>
      <c r="D9" s="70"/>
      <c r="E9" s="70"/>
    </row>
    <row r="10" spans="1:5" ht="26.25" customHeight="1" x14ac:dyDescent="0.25">
      <c r="A10" s="74" t="s">
        <v>14</v>
      </c>
      <c r="B10" s="75"/>
      <c r="C10" s="75"/>
      <c r="D10" s="75"/>
      <c r="E10" s="75"/>
    </row>
    <row r="11" spans="1:5" ht="28.5" customHeight="1" x14ac:dyDescent="0.25">
      <c r="A11" s="70" t="s">
        <v>26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23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22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9" x14ac:dyDescent="0.25">
      <c r="A17" s="70" t="s">
        <v>17</v>
      </c>
      <c r="B17" s="70"/>
      <c r="C17" s="70"/>
      <c r="D17" s="70"/>
      <c r="E17" s="70"/>
    </row>
    <row r="18" spans="1:9" ht="60.75" customHeight="1" x14ac:dyDescent="0.25">
      <c r="A18" s="70" t="s">
        <v>27</v>
      </c>
      <c r="B18" s="70"/>
      <c r="C18" s="70"/>
      <c r="D18" s="70"/>
      <c r="E18" s="70"/>
    </row>
    <row r="19" spans="1:9" ht="30" customHeight="1" x14ac:dyDescent="0.25">
      <c r="A19" s="68" t="s">
        <v>28</v>
      </c>
      <c r="B19" s="68"/>
      <c r="C19" s="68"/>
      <c r="D19" s="68"/>
      <c r="E19" s="68"/>
    </row>
    <row r="20" spans="1:9" x14ac:dyDescent="0.25">
      <c r="A20" s="68"/>
      <c r="B20" s="68"/>
      <c r="C20" s="68"/>
      <c r="D20" s="68"/>
      <c r="E20" s="68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45</v>
      </c>
      <c r="B22" s="9" t="s">
        <v>36</v>
      </c>
      <c r="C22" s="3" t="s">
        <v>4</v>
      </c>
      <c r="D22" s="3">
        <v>9.4700000000000006</v>
      </c>
      <c r="E22" s="8">
        <f>D22*F20*G20</f>
        <v>18077.283000000003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3.6</v>
      </c>
      <c r="E23" s="8">
        <f>D23*F20*G20</f>
        <v>6872.0399999999991</v>
      </c>
    </row>
    <row r="24" spans="1:9" ht="61.5" customHeight="1" x14ac:dyDescent="0.25">
      <c r="A24" s="7" t="s">
        <v>66</v>
      </c>
      <c r="B24" s="9" t="s">
        <v>67</v>
      </c>
      <c r="C24" s="3" t="s">
        <v>4</v>
      </c>
      <c r="D24" s="3"/>
      <c r="E24" s="8">
        <f>798.31*3</f>
        <v>2394.9299999999998</v>
      </c>
    </row>
    <row r="25" spans="1:9" s="18" customFormat="1" x14ac:dyDescent="0.25">
      <c r="A25" s="7" t="s">
        <v>32</v>
      </c>
      <c r="B25" s="9" t="s">
        <v>67</v>
      </c>
      <c r="C25" s="3" t="s">
        <v>33</v>
      </c>
      <c r="D25" s="3"/>
      <c r="E25" s="8">
        <v>119.83</v>
      </c>
    </row>
    <row r="26" spans="1:9" s="18" customFormat="1" x14ac:dyDescent="0.25">
      <c r="A26" s="28" t="s">
        <v>68</v>
      </c>
      <c r="B26" s="9" t="s">
        <v>69</v>
      </c>
      <c r="C26" s="3" t="s">
        <v>70</v>
      </c>
      <c r="D26" s="3"/>
      <c r="E26" s="8">
        <v>8339.14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35803.223000000005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0.6" customHeight="1" x14ac:dyDescent="0.25">
      <c r="A29" s="69" t="s">
        <v>71</v>
      </c>
      <c r="B29" s="69"/>
      <c r="C29" s="69"/>
      <c r="D29" s="69"/>
      <c r="E29" s="69"/>
    </row>
    <row r="30" spans="1:9" ht="23.45" customHeight="1" x14ac:dyDescent="0.25">
      <c r="A30" s="70" t="s">
        <v>21</v>
      </c>
      <c r="B30" s="70"/>
      <c r="C30" s="70"/>
      <c r="D30" s="70"/>
      <c r="E30" s="70"/>
    </row>
    <row r="31" spans="1:9" x14ac:dyDescent="0.25">
      <c r="A31" s="70" t="s">
        <v>20</v>
      </c>
      <c r="B31" s="70"/>
      <c r="C31" s="70"/>
      <c r="D31" s="70"/>
      <c r="E31" s="70"/>
    </row>
    <row r="32" spans="1:9" ht="30" customHeight="1" x14ac:dyDescent="0.25">
      <c r="A32" s="70" t="s">
        <v>35</v>
      </c>
      <c r="B32" s="70"/>
      <c r="C32" s="70"/>
      <c r="D32" s="70"/>
      <c r="E32" s="70"/>
      <c r="I32" s="2" t="s">
        <v>18</v>
      </c>
    </row>
    <row r="33" spans="1:8" x14ac:dyDescent="0.25">
      <c r="A33" s="70" t="s">
        <v>18</v>
      </c>
      <c r="B33" s="70"/>
      <c r="C33" s="70"/>
      <c r="D33" s="70"/>
      <c r="E33" s="70"/>
      <c r="F33" s="14"/>
      <c r="G33" s="14"/>
      <c r="H33" s="15"/>
    </row>
    <row r="34" spans="1:8" ht="30.75" customHeight="1" x14ac:dyDescent="0.25">
      <c r="A34" s="71" t="s">
        <v>5</v>
      </c>
      <c r="B34" s="71"/>
      <c r="C34" s="71"/>
      <c r="D34" s="71"/>
      <c r="E34" s="71"/>
    </row>
    <row r="35" spans="1:8" x14ac:dyDescent="0.25">
      <c r="A35" s="70" t="s">
        <v>18</v>
      </c>
      <c r="B35" s="70"/>
      <c r="C35" s="70"/>
      <c r="D35" s="70"/>
      <c r="E35" s="70"/>
    </row>
    <row r="36" spans="1:8" x14ac:dyDescent="0.25">
      <c r="A36" s="72" t="s">
        <v>30</v>
      </c>
      <c r="B36" s="72"/>
      <c r="C36" s="72"/>
      <c r="D36" s="72"/>
      <c r="E36" s="5"/>
    </row>
    <row r="37" spans="1:8" x14ac:dyDescent="0.25">
      <c r="B37" s="67" t="s">
        <v>19</v>
      </c>
      <c r="C37" s="67"/>
      <c r="D37" s="67"/>
      <c r="E37" s="6" t="s">
        <v>6</v>
      </c>
    </row>
    <row r="38" spans="1:8" x14ac:dyDescent="0.25">
      <c r="A38" s="35"/>
      <c r="B38" s="35"/>
      <c r="C38" s="35"/>
      <c r="D38" s="35"/>
      <c r="E38" s="35"/>
    </row>
    <row r="39" spans="1:8" x14ac:dyDescent="0.25">
      <c r="A39" s="72" t="s">
        <v>31</v>
      </c>
      <c r="B39" s="72"/>
      <c r="C39" s="72"/>
      <c r="D39" s="72"/>
      <c r="E39" s="5"/>
    </row>
    <row r="40" spans="1:8" x14ac:dyDescent="0.25">
      <c r="B40" s="67" t="s">
        <v>19</v>
      </c>
      <c r="C40" s="67"/>
      <c r="D40" s="67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2">
        <f>'2кв'!B50</f>
        <v>59161.831999999995</v>
      </c>
    </row>
    <row r="46" spans="1:8" x14ac:dyDescent="0.25">
      <c r="A46" s="19" t="s">
        <v>72</v>
      </c>
      <c r="B46" s="16"/>
    </row>
    <row r="47" spans="1:8" x14ac:dyDescent="0.25">
      <c r="A47" s="2" t="s">
        <v>38</v>
      </c>
      <c r="B47" s="24">
        <v>33501.699999999997</v>
      </c>
    </row>
    <row r="48" spans="1:8" x14ac:dyDescent="0.25">
      <c r="A48" s="2" t="s">
        <v>46</v>
      </c>
      <c r="B48" s="24">
        <f>100*3</f>
        <v>300</v>
      </c>
    </row>
    <row r="49" spans="1:2" ht="30" x14ac:dyDescent="0.25">
      <c r="A49" s="34" t="s">
        <v>39</v>
      </c>
      <c r="B49" s="24">
        <f>E27</f>
        <v>35803.223000000005</v>
      </c>
    </row>
    <row r="50" spans="1:2" x14ac:dyDescent="0.25">
      <c r="A50" s="17" t="s">
        <v>41</v>
      </c>
      <c r="B50" s="21">
        <f>B45+B47+B48-B49</f>
        <v>57160.308999999987</v>
      </c>
    </row>
  </sheetData>
  <mergeCells count="30"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  <mergeCell ref="A39:D39"/>
    <mergeCell ref="B40:D40"/>
    <mergeCell ref="A14:E14"/>
    <mergeCell ref="A8:E8"/>
    <mergeCell ref="A35:E35"/>
    <mergeCell ref="A36:D36"/>
    <mergeCell ref="B37:D37"/>
    <mergeCell ref="A9:E9"/>
    <mergeCell ref="A10:E10"/>
    <mergeCell ref="A11:E11"/>
    <mergeCell ref="A12:E12"/>
    <mergeCell ref="A13:E13"/>
    <mergeCell ref="A33:E33"/>
    <mergeCell ref="A34:E34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2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75</v>
      </c>
      <c r="B3" s="81"/>
      <c r="C3" s="81"/>
      <c r="D3" s="81"/>
      <c r="E3" s="81"/>
    </row>
    <row r="4" spans="1:5" s="1" customFormat="1" ht="15.75" x14ac:dyDescent="0.25">
      <c r="A4" s="20" t="s">
        <v>13</v>
      </c>
      <c r="B4" s="4"/>
      <c r="C4" s="4"/>
      <c r="D4" s="82" t="s">
        <v>76</v>
      </c>
      <c r="E4" s="82"/>
    </row>
    <row r="5" spans="1:5" x14ac:dyDescent="0.25">
      <c r="A5" s="39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25</v>
      </c>
      <c r="B9" s="70"/>
      <c r="C9" s="70"/>
      <c r="D9" s="70"/>
      <c r="E9" s="70"/>
    </row>
    <row r="10" spans="1:5" ht="26.25" customHeight="1" x14ac:dyDescent="0.25">
      <c r="A10" s="74" t="s">
        <v>14</v>
      </c>
      <c r="B10" s="75"/>
      <c r="C10" s="75"/>
      <c r="D10" s="75"/>
      <c r="E10" s="75"/>
    </row>
    <row r="11" spans="1:5" ht="28.5" customHeight="1" x14ac:dyDescent="0.25">
      <c r="A11" s="70" t="s">
        <v>26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23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22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9" x14ac:dyDescent="0.25">
      <c r="A17" s="70" t="s">
        <v>17</v>
      </c>
      <c r="B17" s="70"/>
      <c r="C17" s="70"/>
      <c r="D17" s="70"/>
      <c r="E17" s="70"/>
    </row>
    <row r="18" spans="1:9" ht="60.75" customHeight="1" x14ac:dyDescent="0.25">
      <c r="A18" s="70" t="s">
        <v>27</v>
      </c>
      <c r="B18" s="70"/>
      <c r="C18" s="70"/>
      <c r="D18" s="70"/>
      <c r="E18" s="70"/>
    </row>
    <row r="19" spans="1:9" ht="30" customHeight="1" x14ac:dyDescent="0.25">
      <c r="A19" s="68" t="s">
        <v>28</v>
      </c>
      <c r="B19" s="68"/>
      <c r="C19" s="68"/>
      <c r="D19" s="68"/>
      <c r="E19" s="68"/>
    </row>
    <row r="20" spans="1:9" x14ac:dyDescent="0.25">
      <c r="A20" s="68"/>
      <c r="B20" s="68"/>
      <c r="C20" s="68"/>
      <c r="D20" s="68"/>
      <c r="E20" s="68"/>
      <c r="F20" s="2">
        <v>636.29999999999995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45</v>
      </c>
      <c r="B22" s="9" t="s">
        <v>36</v>
      </c>
      <c r="C22" s="3" t="s">
        <v>4</v>
      </c>
      <c r="D22" s="3">
        <v>9.4700000000000006</v>
      </c>
      <c r="E22" s="8">
        <f>D22*F20*G20</f>
        <v>18077.283000000003</v>
      </c>
    </row>
    <row r="23" spans="1:9" x14ac:dyDescent="0.25">
      <c r="A23" s="7" t="s">
        <v>40</v>
      </c>
      <c r="B23" s="9" t="s">
        <v>29</v>
      </c>
      <c r="C23" s="3" t="s">
        <v>4</v>
      </c>
      <c r="D23" s="3">
        <v>3.6</v>
      </c>
      <c r="E23" s="8">
        <f>D23*F20*G20</f>
        <v>6872.0399999999991</v>
      </c>
    </row>
    <row r="24" spans="1:9" ht="61.5" customHeight="1" x14ac:dyDescent="0.25">
      <c r="A24" s="7" t="s">
        <v>66</v>
      </c>
      <c r="B24" s="9" t="s">
        <v>74</v>
      </c>
      <c r="C24" s="3" t="s">
        <v>4</v>
      </c>
      <c r="D24" s="3"/>
      <c r="E24" s="8">
        <f>798.31*3</f>
        <v>2394.9299999999998</v>
      </c>
    </row>
    <row r="25" spans="1:9" s="18" customFormat="1" x14ac:dyDescent="0.25">
      <c r="A25" s="7" t="s">
        <v>32</v>
      </c>
      <c r="B25" s="9" t="s">
        <v>74</v>
      </c>
      <c r="C25" s="3" t="s">
        <v>33</v>
      </c>
      <c r="D25" s="3"/>
      <c r="E25" s="8">
        <v>0</v>
      </c>
    </row>
    <row r="26" spans="1:9" s="18" customFormat="1" ht="30" x14ac:dyDescent="0.25">
      <c r="A26" s="28" t="s">
        <v>102</v>
      </c>
      <c r="B26" s="9" t="s">
        <v>73</v>
      </c>
      <c r="C26" s="3" t="s">
        <v>70</v>
      </c>
      <c r="D26" s="3"/>
      <c r="E26" s="8">
        <v>6337.38</v>
      </c>
    </row>
    <row r="27" spans="1:9" s="18" customFormat="1" x14ac:dyDescent="0.25">
      <c r="A27" s="10" t="s">
        <v>34</v>
      </c>
      <c r="B27" s="11"/>
      <c r="C27" s="12"/>
      <c r="D27" s="12"/>
      <c r="E27" s="13">
        <f>SUM(E22:E26)</f>
        <v>33681.633000000002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3" customHeight="1" x14ac:dyDescent="0.25">
      <c r="A29" s="69" t="s">
        <v>77</v>
      </c>
      <c r="B29" s="69"/>
      <c r="C29" s="69"/>
      <c r="D29" s="69"/>
      <c r="E29" s="69"/>
    </row>
    <row r="30" spans="1:9" ht="28.5" customHeight="1" x14ac:dyDescent="0.25">
      <c r="A30" s="70" t="s">
        <v>21</v>
      </c>
      <c r="B30" s="70"/>
      <c r="C30" s="70"/>
      <c r="D30" s="70"/>
      <c r="E30" s="70"/>
    </row>
    <row r="31" spans="1:9" x14ac:dyDescent="0.25">
      <c r="A31" s="70" t="s">
        <v>20</v>
      </c>
      <c r="B31" s="70"/>
      <c r="C31" s="70"/>
      <c r="D31" s="70"/>
      <c r="E31" s="70"/>
    </row>
    <row r="32" spans="1:9" ht="30" customHeight="1" x14ac:dyDescent="0.25">
      <c r="A32" s="70" t="s">
        <v>35</v>
      </c>
      <c r="B32" s="70"/>
      <c r="C32" s="70"/>
      <c r="D32" s="70"/>
      <c r="E32" s="70"/>
      <c r="I32" s="2" t="s">
        <v>18</v>
      </c>
    </row>
    <row r="33" spans="1:8" x14ac:dyDescent="0.25">
      <c r="A33" s="70" t="s">
        <v>18</v>
      </c>
      <c r="B33" s="70"/>
      <c r="C33" s="70"/>
      <c r="D33" s="70"/>
      <c r="E33" s="70"/>
      <c r="F33" s="14"/>
      <c r="G33" s="14"/>
      <c r="H33" s="15"/>
    </row>
    <row r="34" spans="1:8" ht="30.75" customHeight="1" x14ac:dyDescent="0.25">
      <c r="A34" s="71" t="s">
        <v>5</v>
      </c>
      <c r="B34" s="71"/>
      <c r="C34" s="71"/>
      <c r="D34" s="71"/>
      <c r="E34" s="71"/>
    </row>
    <row r="35" spans="1:8" x14ac:dyDescent="0.25">
      <c r="A35" s="70" t="s">
        <v>18</v>
      </c>
      <c r="B35" s="70"/>
      <c r="C35" s="70"/>
      <c r="D35" s="70"/>
      <c r="E35" s="70"/>
    </row>
    <row r="36" spans="1:8" x14ac:dyDescent="0.25">
      <c r="A36" s="72" t="s">
        <v>30</v>
      </c>
      <c r="B36" s="72"/>
      <c r="C36" s="72"/>
      <c r="D36" s="72"/>
      <c r="E36" s="5"/>
    </row>
    <row r="37" spans="1:8" x14ac:dyDescent="0.25">
      <c r="B37" s="67" t="s">
        <v>19</v>
      </c>
      <c r="C37" s="67"/>
      <c r="D37" s="67"/>
      <c r="E37" s="6" t="s">
        <v>6</v>
      </c>
    </row>
    <row r="38" spans="1:8" x14ac:dyDescent="0.25">
      <c r="A38" s="38"/>
      <c r="B38" s="38"/>
      <c r="C38" s="38"/>
      <c r="D38" s="38"/>
      <c r="E38" s="38"/>
    </row>
    <row r="39" spans="1:8" x14ac:dyDescent="0.25">
      <c r="A39" s="72" t="s">
        <v>31</v>
      </c>
      <c r="B39" s="72"/>
      <c r="C39" s="72"/>
      <c r="D39" s="72"/>
      <c r="E39" s="5"/>
    </row>
    <row r="40" spans="1:8" x14ac:dyDescent="0.25">
      <c r="B40" s="67" t="s">
        <v>19</v>
      </c>
      <c r="C40" s="67"/>
      <c r="D40" s="67"/>
      <c r="E40" s="6" t="s">
        <v>6</v>
      </c>
    </row>
    <row r="43" spans="1:8" x14ac:dyDescent="0.25">
      <c r="A43" s="2" t="s">
        <v>42</v>
      </c>
    </row>
    <row r="44" spans="1:8" x14ac:dyDescent="0.25">
      <c r="A44" s="14" t="s">
        <v>37</v>
      </c>
    </row>
    <row r="45" spans="1:8" x14ac:dyDescent="0.25">
      <c r="A45" s="2" t="s">
        <v>44</v>
      </c>
      <c r="B45" s="22">
        <f>'3кв'!B50</f>
        <v>57160.308999999987</v>
      </c>
    </row>
    <row r="46" spans="1:8" x14ac:dyDescent="0.25">
      <c r="A46" s="19" t="s">
        <v>72</v>
      </c>
      <c r="B46" s="16"/>
    </row>
    <row r="47" spans="1:8" x14ac:dyDescent="0.25">
      <c r="A47" s="2" t="s">
        <v>38</v>
      </c>
      <c r="B47" s="24">
        <f>35032.09</f>
        <v>35032.089999999997</v>
      </c>
    </row>
    <row r="48" spans="1:8" x14ac:dyDescent="0.25">
      <c r="A48" s="2" t="s">
        <v>46</v>
      </c>
      <c r="B48" s="24">
        <f>100*3</f>
        <v>300</v>
      </c>
    </row>
    <row r="49" spans="1:2" ht="30" x14ac:dyDescent="0.25">
      <c r="A49" s="37" t="s">
        <v>39</v>
      </c>
      <c r="B49" s="24">
        <f>E27</f>
        <v>33681.633000000002</v>
      </c>
    </row>
    <row r="50" spans="1:2" x14ac:dyDescent="0.25">
      <c r="A50" s="17" t="s">
        <v>41</v>
      </c>
      <c r="B50" s="21">
        <f>B45+B47+B48-B49</f>
        <v>58810.765999999974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0" zoomScaleNormal="100" zoomScaleSheetLayoutView="100" workbookViewId="0">
      <selection activeCell="B25" sqref="B25:C2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78</v>
      </c>
      <c r="B1" s="83"/>
      <c r="C1" s="83"/>
      <c r="D1" s="40"/>
    </row>
    <row r="2" spans="1:5" ht="15.75" x14ac:dyDescent="0.25">
      <c r="A2" s="84" t="s">
        <v>79</v>
      </c>
      <c r="B2" s="84"/>
      <c r="C2" s="84"/>
      <c r="D2" s="41"/>
    </row>
    <row r="3" spans="1:5" ht="15.75" x14ac:dyDescent="0.25">
      <c r="A3" s="84" t="s">
        <v>80</v>
      </c>
      <c r="B3" s="84"/>
      <c r="C3" s="84"/>
      <c r="D3" s="41"/>
    </row>
    <row r="4" spans="1:5" ht="15.75" x14ac:dyDescent="0.25">
      <c r="A4" s="83" t="s">
        <v>96</v>
      </c>
      <c r="B4" s="83"/>
      <c r="C4" s="83"/>
      <c r="D4" s="40"/>
    </row>
    <row r="5" spans="1:5" ht="15.75" x14ac:dyDescent="0.25">
      <c r="A5" s="85"/>
      <c r="B5" s="85"/>
      <c r="C5" s="85"/>
      <c r="D5" s="1"/>
    </row>
    <row r="6" spans="1:5" ht="15.75" x14ac:dyDescent="0.25">
      <c r="A6" s="41"/>
      <c r="B6" s="42" t="s">
        <v>81</v>
      </c>
      <c r="C6" s="43">
        <f>'1кв'!B45</f>
        <v>41231.79</v>
      </c>
      <c r="D6" s="44"/>
    </row>
    <row r="7" spans="1:5" ht="15.75" x14ac:dyDescent="0.25">
      <c r="A7" s="41"/>
      <c r="B7" s="42" t="s">
        <v>97</v>
      </c>
      <c r="C7" s="43"/>
      <c r="D7" s="44"/>
    </row>
    <row r="8" spans="1:5" ht="15.75" x14ac:dyDescent="0.25">
      <c r="A8" s="45" t="s">
        <v>82</v>
      </c>
      <c r="B8" s="46" t="s">
        <v>83</v>
      </c>
      <c r="C8" s="47">
        <f>'1кв'!B47+'2кв'!B47+'3кв'!B47+'4кв'!B47</f>
        <v>139370.51999999999</v>
      </c>
      <c r="D8" s="48"/>
    </row>
    <row r="9" spans="1:5" ht="30" x14ac:dyDescent="0.25">
      <c r="A9" s="45"/>
      <c r="B9" s="49" t="s">
        <v>98</v>
      </c>
      <c r="C9" s="47">
        <f>'1кв'!B48+'2кв'!B48+'3кв'!B48+'4кв'!B48</f>
        <v>1200</v>
      </c>
      <c r="D9" s="48"/>
    </row>
    <row r="10" spans="1:5" ht="15.75" x14ac:dyDescent="0.25">
      <c r="A10" s="50"/>
      <c r="B10" s="46" t="s">
        <v>84</v>
      </c>
      <c r="C10" s="51">
        <f>SUM(C8:C9)</f>
        <v>140570.51999999999</v>
      </c>
      <c r="D10" s="44"/>
    </row>
    <row r="11" spans="1:5" ht="15.75" x14ac:dyDescent="0.25">
      <c r="A11" s="1"/>
      <c r="B11" s="86"/>
      <c r="C11" s="86"/>
      <c r="D11" s="52"/>
    </row>
    <row r="12" spans="1:5" ht="15.75" x14ac:dyDescent="0.25">
      <c r="A12" s="53" t="s">
        <v>85</v>
      </c>
      <c r="B12" s="23" t="s">
        <v>45</v>
      </c>
      <c r="C12" s="54">
        <f>'1кв'!E22+'2кв'!E22+'3кв'!E22+'4кв'!E22</f>
        <v>70247.520000000004</v>
      </c>
      <c r="D12" s="52"/>
    </row>
    <row r="13" spans="1:5" ht="15.75" x14ac:dyDescent="0.25">
      <c r="A13" s="1"/>
      <c r="B13" s="7" t="s">
        <v>40</v>
      </c>
      <c r="C13" s="54">
        <f>'1кв'!E23+'2кв'!E23+'3кв'!E23+'4кв'!E23</f>
        <v>26839.133999999998</v>
      </c>
      <c r="D13" s="52"/>
      <c r="E13" s="55"/>
    </row>
    <row r="14" spans="1:5" ht="30" x14ac:dyDescent="0.25">
      <c r="B14" s="7" t="s">
        <v>66</v>
      </c>
      <c r="C14" s="54">
        <f>'1кв'!E24+'2кв'!E24+'3кв'!E24+'4кв'!E24</f>
        <v>8781.41</v>
      </c>
      <c r="D14" s="52"/>
    </row>
    <row r="15" spans="1:5" ht="15.75" x14ac:dyDescent="0.25">
      <c r="A15" s="53"/>
      <c r="B15" s="56" t="s">
        <v>32</v>
      </c>
      <c r="C15" s="54">
        <f>'1кв'!E25+'2кв'!E25+'3кв'!E25+'4кв'!E25</f>
        <v>490.38</v>
      </c>
      <c r="D15" s="52"/>
    </row>
    <row r="16" spans="1:5" ht="15.75" x14ac:dyDescent="0.25">
      <c r="A16" s="53"/>
      <c r="B16" s="57" t="s">
        <v>99</v>
      </c>
      <c r="C16" s="58">
        <f>2*206.95</f>
        <v>413.9</v>
      </c>
      <c r="D16" s="52"/>
    </row>
    <row r="17" spans="1:5" ht="15.75" x14ac:dyDescent="0.25">
      <c r="A17" s="53"/>
      <c r="B17" s="59" t="s">
        <v>86</v>
      </c>
      <c r="C17" s="58">
        <f>SUM(C19:C21)</f>
        <v>16219.2</v>
      </c>
      <c r="D17" s="52"/>
    </row>
    <row r="18" spans="1:5" ht="15.75" x14ac:dyDescent="0.25">
      <c r="A18" s="53"/>
      <c r="B18" s="60" t="s">
        <v>87</v>
      </c>
      <c r="C18" s="58"/>
      <c r="D18" s="52"/>
    </row>
    <row r="19" spans="1:5" ht="15.75" x14ac:dyDescent="0.25">
      <c r="A19" s="53"/>
      <c r="B19" s="61" t="s">
        <v>100</v>
      </c>
      <c r="C19" s="58">
        <f>'2кв'!E26</f>
        <v>1542.68</v>
      </c>
      <c r="D19" s="52"/>
    </row>
    <row r="20" spans="1:5" ht="15.75" x14ac:dyDescent="0.25">
      <c r="A20" s="53"/>
      <c r="B20" s="61" t="s">
        <v>101</v>
      </c>
      <c r="C20" s="58">
        <f>'3кв'!E26</f>
        <v>8339.14</v>
      </c>
      <c r="D20" s="52"/>
    </row>
    <row r="21" spans="1:5" ht="15.75" x14ac:dyDescent="0.25">
      <c r="A21" s="53"/>
      <c r="B21" s="62" t="s">
        <v>103</v>
      </c>
      <c r="C21" s="66">
        <f>'4кв'!E26</f>
        <v>6337.38</v>
      </c>
      <c r="D21" s="52"/>
    </row>
    <row r="22" spans="1:5" ht="15.75" x14ac:dyDescent="0.25">
      <c r="A22" s="1"/>
      <c r="B22" s="63" t="s">
        <v>88</v>
      </c>
      <c r="C22" s="64">
        <f>SUM(C12:C17)</f>
        <v>122991.54400000001</v>
      </c>
      <c r="D22" s="52"/>
      <c r="E22" s="55"/>
    </row>
    <row r="23" spans="1:5" ht="15.75" x14ac:dyDescent="0.25">
      <c r="A23" s="1"/>
      <c r="B23" s="65" t="s">
        <v>89</v>
      </c>
      <c r="C23" s="64">
        <f>C6+C10-C22</f>
        <v>58810.765999999989</v>
      </c>
      <c r="D23" s="52"/>
    </row>
    <row r="24" spans="1:5" ht="15.75" x14ac:dyDescent="0.25">
      <c r="A24" s="1"/>
      <c r="B24" s="45"/>
      <c r="C24" s="45"/>
      <c r="D24" s="52"/>
    </row>
    <row r="25" spans="1:5" ht="15.75" x14ac:dyDescent="0.25">
      <c r="A25" s="1"/>
      <c r="B25" s="87" t="s">
        <v>104</v>
      </c>
      <c r="C25" s="87"/>
      <c r="D25" s="52"/>
    </row>
    <row r="26" spans="1:5" ht="15.75" x14ac:dyDescent="0.25">
      <c r="A26" s="1"/>
      <c r="B26" s="87" t="s">
        <v>105</v>
      </c>
      <c r="C26" s="87">
        <v>0</v>
      </c>
      <c r="D26" s="52"/>
    </row>
    <row r="27" spans="1:5" ht="15.75" x14ac:dyDescent="0.25">
      <c r="A27" s="1"/>
      <c r="B27" s="88" t="s">
        <v>106</v>
      </c>
      <c r="C27" s="88">
        <v>836.76</v>
      </c>
      <c r="D27" s="52"/>
    </row>
    <row r="28" spans="1:5" ht="15.75" x14ac:dyDescent="0.25">
      <c r="A28" s="1"/>
      <c r="B28" s="87" t="s">
        <v>107</v>
      </c>
      <c r="C28" s="87">
        <f>C27-C26</f>
        <v>836.76</v>
      </c>
      <c r="D28" s="52"/>
    </row>
    <row r="29" spans="1:5" ht="15.75" x14ac:dyDescent="0.25">
      <c r="A29" s="1"/>
      <c r="B29" s="45"/>
      <c r="C29" s="45"/>
      <c r="D29" s="52"/>
    </row>
    <row r="30" spans="1:5" ht="15.75" x14ac:dyDescent="0.25">
      <c r="A30" s="1"/>
      <c r="B30" s="45"/>
      <c r="C30" s="45"/>
      <c r="D30" s="52"/>
    </row>
    <row r="31" spans="1:5" ht="15.75" x14ac:dyDescent="0.25">
      <c r="A31" s="45" t="s">
        <v>90</v>
      </c>
      <c r="C31" s="45"/>
      <c r="D31" s="52"/>
    </row>
    <row r="32" spans="1:5" ht="15.75" x14ac:dyDescent="0.25">
      <c r="A32" s="1"/>
      <c r="B32" s="45"/>
      <c r="C32" s="45"/>
      <c r="D32" s="52"/>
    </row>
    <row r="33" spans="1:4" ht="15.75" x14ac:dyDescent="0.25">
      <c r="A33" s="1"/>
      <c r="B33" s="45"/>
      <c r="C33" s="45"/>
      <c r="D33" s="52"/>
    </row>
    <row r="34" spans="1:4" ht="15.75" x14ac:dyDescent="0.25">
      <c r="A34" s="1" t="s">
        <v>91</v>
      </c>
      <c r="B34" s="45" t="s">
        <v>92</v>
      </c>
      <c r="C34" s="45"/>
      <c r="D34" s="52"/>
    </row>
    <row r="35" spans="1:4" ht="15.75" x14ac:dyDescent="0.25">
      <c r="A35" s="1"/>
      <c r="B35" s="45" t="s">
        <v>93</v>
      </c>
      <c r="C35" s="45"/>
      <c r="D35" s="52"/>
    </row>
    <row r="36" spans="1:4" ht="15.75" x14ac:dyDescent="0.25">
      <c r="A36" s="1"/>
      <c r="B36" s="45" t="s">
        <v>94</v>
      </c>
      <c r="C36" s="45"/>
      <c r="D36" s="52"/>
    </row>
    <row r="37" spans="1:4" ht="15.75" x14ac:dyDescent="0.25">
      <c r="A37" s="1"/>
      <c r="B37" s="45"/>
      <c r="C37" s="45"/>
      <c r="D37" s="52"/>
    </row>
    <row r="38" spans="1:4" ht="15.75" x14ac:dyDescent="0.25">
      <c r="A38" s="1"/>
      <c r="B38" s="45"/>
      <c r="C38" s="45"/>
      <c r="D38" s="52"/>
    </row>
    <row r="39" spans="1:4" ht="15.75" x14ac:dyDescent="0.25">
      <c r="A39" s="1"/>
      <c r="B39" s="45" t="s">
        <v>95</v>
      </c>
      <c r="C39" s="45"/>
      <c r="D39" s="52"/>
    </row>
    <row r="40" spans="1:4" ht="15.75" x14ac:dyDescent="0.25">
      <c r="A40" s="1"/>
      <c r="B40" s="45"/>
      <c r="C40" s="45"/>
      <c r="D40" s="52"/>
    </row>
    <row r="41" spans="1:4" ht="15.75" x14ac:dyDescent="0.25">
      <c r="A41" s="1"/>
      <c r="B41" s="45"/>
      <c r="C41" s="45"/>
      <c r="D41" s="52"/>
    </row>
    <row r="42" spans="1:4" ht="15.75" x14ac:dyDescent="0.25">
      <c r="A42" s="1"/>
      <c r="B42" s="45"/>
      <c r="C42" s="45"/>
      <c r="D42" s="52"/>
    </row>
    <row r="43" spans="1:4" ht="15.75" x14ac:dyDescent="0.25">
      <c r="A43" s="1"/>
      <c r="B43" s="45"/>
      <c r="C43" s="45"/>
      <c r="D43" s="52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2022-03-09T13:25:55Z</dcterms:modified>
</cp:coreProperties>
</file>