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1080" windowWidth="28800" windowHeight="15345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'1кв'!$A$1:$E$49</definedName>
    <definedName name="_xlnm.Print_Area" localSheetId="1">'2кв'!$A$1:$E$51</definedName>
    <definedName name="_xlnm.Print_Area" localSheetId="2">'3кв'!$A$1:$E$50</definedName>
    <definedName name="_xlnm.Print_Area" localSheetId="3">'4кв'!$A$1:$E$50</definedName>
    <definedName name="_xlnm.Print_Area" localSheetId="4">отчет!$A$1:$C$35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30" l="1"/>
  <c r="C15" i="30"/>
  <c r="E27" i="29"/>
  <c r="E28" i="29"/>
  <c r="E26" i="29"/>
  <c r="C21" i="30" l="1"/>
  <c r="C20" i="30"/>
  <c r="C19" i="30"/>
  <c r="C18" i="30"/>
  <c r="C16" i="30" s="1"/>
  <c r="C14" i="30"/>
  <c r="C13" i="30"/>
  <c r="C12" i="30"/>
  <c r="C11" i="30"/>
  <c r="C8" i="30"/>
  <c r="C6" i="30"/>
  <c r="C23" i="30" l="1"/>
  <c r="C9" i="30"/>
  <c r="C24" i="30" l="1"/>
  <c r="B46" i="29" l="1"/>
  <c r="E29" i="29"/>
  <c r="B49" i="29" s="1"/>
  <c r="E23" i="29"/>
  <c r="E22" i="29"/>
  <c r="B50" i="29" l="1"/>
  <c r="E27" i="28"/>
  <c r="E29" i="28"/>
  <c r="E28" i="27"/>
  <c r="E23" i="28"/>
  <c r="E22" i="28"/>
  <c r="E23" i="27"/>
  <c r="E22" i="27"/>
  <c r="B49" i="28" l="1"/>
  <c r="E30" i="27"/>
  <c r="B50" i="27" s="1"/>
  <c r="E23" i="26"/>
  <c r="E22" i="26"/>
  <c r="E27" i="26" l="1"/>
  <c r="B48" i="26"/>
  <c r="B49" i="26" l="1"/>
  <c r="B47" i="27" s="1"/>
  <c r="B51" i="27" s="1"/>
  <c r="B46" i="28" s="1"/>
  <c r="B50" i="28" s="1"/>
</calcChain>
</file>

<file path=xl/sharedStrings.xml><?xml version="1.0" encoding="utf-8"?>
<sst xmlns="http://schemas.openxmlformats.org/spreadsheetml/2006/main" count="286" uniqueCount="107">
  <si>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</si>
  <si>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</si>
  <si>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</si>
  <si>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</si>
  <si>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</si>
  <si>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</si>
  <si>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</si>
  <si>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</si>
  <si>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</si>
  <si>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</si>
  <si>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</si>
  <si>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</si>
  <si>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</si>
  <si>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</si>
  <si>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</si>
  <si>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</si>
  <si>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</si>
  <si>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</si>
  <si>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</si>
  <si>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</si>
  <si>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</si>
  <si>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</si>
  <si>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</si>
  <si>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</si>
  <si>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t>г. Россошь, ул. Василевского, д. 50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</si>
  <si>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Василевского</t>
    </r>
  </si>
  <si>
    <t>постоянно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</si>
  <si>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</si>
  <si>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</si>
  <si>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</si>
  <si>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</si>
  <si>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</si>
  <si>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</si>
  <si>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определена приложением № 9 к договору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</si>
  <si>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</si>
  <si>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</si>
  <si>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</si>
  <si>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- 1433,1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</si>
  <si>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Битюкова Михаила Афанасьевича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</si>
  <si>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16 от 28.12.2016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</si>
  <si>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№84  от   01.01.2017 г.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</si>
  <si>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МКД Битюкова М.А.</t>
    </r>
  </si>
  <si>
    <t>Работы по содержанию и текущему ремонту</t>
  </si>
  <si>
    <t>Остаток на начало квартала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</si>
  <si>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</si>
  <si>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</si>
  <si>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</si>
  <si>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</si>
  <si>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88995,51</t>
  </si>
  <si>
    <t>за 1 квартал 2025 года</t>
  </si>
  <si>
    <t>31.03.2025 г.</t>
  </si>
  <si>
    <t xml:space="preserve">           2. Всего за период  "01" 01 2025 г. по "31" 03 2025 г. выполнено работ (оказано услуг) на общую сумму восемьдесят четыре тысячи пятьдесят один  рубль 32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</si>
  <si>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</si>
  <si>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</si>
  <si>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</si>
  <si>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</si>
  <si>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</si>
  <si>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</si>
  <si>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козырька подъезд 3 (смета)</t>
  </si>
  <si>
    <t>Ремонт стен  (смета)</t>
  </si>
  <si>
    <t>Частичный ремонт мягкой кровли (кв.14)</t>
  </si>
  <si>
    <t>июнь</t>
  </si>
  <si>
    <t>ч/час</t>
  </si>
  <si>
    <t xml:space="preserve">           2. Всего за период  "01" 04  2025 г. по "30" 06 2025 г. выполнено работ (оказано услуг) на общую сумму  сто двадцать четре тысячи семьдесят семь рублей 50 копеек</t>
  </si>
  <si>
    <t>Ремонт мягкой кровли над кв. 12 (смета)</t>
  </si>
  <si>
    <t>прохождение жидким стеклом оштукатуренных мест</t>
  </si>
  <si>
    <t>август</t>
  </si>
  <si>
    <t>поверка и ремонт ОПУ ТЭ</t>
  </si>
  <si>
    <t>сентябрь</t>
  </si>
  <si>
    <t>Предъявлено населению 97465,23</t>
  </si>
  <si>
    <t xml:space="preserve">           2. Всего за период  "01" 07  2025 г. по "30" 09 2025 г. выполнено работ (оказано услуг) на общую сумму  сто шестьдесят тысяч сто четырнадцать рублей 25 копеек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</si>
  <si>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</si>
  <si>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</si>
  <si>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</si>
  <si>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</si>
  <si>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Василевского, д. 50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</si>
  <si>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</si>
  <si>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</si>
  <si>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</si>
  <si>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</si>
  <si>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</si>
  <si>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</si>
  <si>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</si>
  <si>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Дератизация, дезинсекция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</si>
  <si>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</si>
  <si>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</si>
  <si>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</si>
  <si>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</si>
  <si>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</si>
  <si>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</si>
  <si>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</si>
  <si>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</si>
  <si>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</si>
  <si>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Перечень предлагаемых работ на 2026 год.</t>
  </si>
  <si>
    <t>НА ЛИЦЕВОМ СЧЕТЕ  ЗА  период  с 01.01.2025 г. по 31.12.2025 г.</t>
  </si>
  <si>
    <t>ремонт двери в подвал (подъезд 3) (кв.17)</t>
  </si>
  <si>
    <t>Замена лежака КНС (вывод из дома) (кв.17)</t>
  </si>
  <si>
    <t>Реконструкция отопления ( кв. 18)</t>
  </si>
  <si>
    <t>октябрь</t>
  </si>
  <si>
    <t>ноябрь</t>
  </si>
  <si>
    <t>декабрь</t>
  </si>
  <si>
    <t>Непредвиденные работы 74,5 ч/ч</t>
  </si>
  <si>
    <t>Начислено всего 372921,48</t>
  </si>
  <si>
    <t>Задолженность населения по оплате на 01.01.2026 г.</t>
  </si>
  <si>
    <t>Отчет за 2025 год.</t>
  </si>
  <si>
    <t>Предложение по структуре тарифа на 2026 год.</t>
  </si>
  <si>
    <t xml:space="preserve">           2. Всего за период  "01" 10  2025 г. по "31" 12  2025 г.. выполнено работ (оказано услуг) на общую сумму  сто три тысячи пятьсот девяносто девять рублей 72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</si>
</sst>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5" fillId="0" borderId="0"/>
    <xf numFmtId="0" fontId="16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43" fontId="7" fillId="0" borderId="0" xfId="0" applyNumberFormat="1" applyFont="1"/>
    <xf numFmtId="0" fontId="11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3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7" fillId="0" borderId="4" xfId="0" applyFont="1" applyBorder="1" applyAlignment="1">
      <alignment wrapText="1"/>
    </xf>
    <xf numFmtId="0" fontId="17" fillId="0" borderId="4" xfId="0" applyFont="1" applyBorder="1"/>
    <xf numFmtId="0" fontId="17" fillId="0" borderId="0" xfId="0" applyFont="1" applyBorder="1" applyAlignment="1">
      <alignment wrapText="1"/>
    </xf>
    <xf numFmtId="0" fontId="17" fillId="0" borderId="0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9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9" fontId="3" fillId="0" borderId="1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/>
    </xf>
    <xf numFmtId="43" fontId="9" fillId="0" borderId="1" xfId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43" fontId="4" fillId="0" borderId="0" xfId="0" applyNumberFormat="1" applyFont="1"/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1" zoomScaleSheetLayoutView="100" workbookViewId="0">
      <selection activeCell="F43" sqref="F43"/>
    </sheetView>
  </sheetViews>
  <sheetFormatPr defaultColWidth="9.140625" defaultRowHeight="15" x14ac:dyDescent="0.25"/>
  <cols>
    <col min="1" max="1" width="31.5703125" style="2" customWidth="1"/>
    <col min="2" max="2" width="20.42578125" style="2" customWidth="1"/>
    <col min="3" max="3" width="14.42578125" style="2" customWidth="1"/>
    <col min="4" max="5" width="14.57031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49</v>
      </c>
      <c r="B3" s="80"/>
      <c r="C3" s="80"/>
      <c r="D3" s="80"/>
      <c r="E3" s="80"/>
    </row>
    <row r="4" spans="1:5" s="1" customFormat="1" ht="15.75" x14ac:dyDescent="0.25">
      <c r="A4" s="23" t="s">
        <v>13</v>
      </c>
      <c r="B4" s="4"/>
      <c r="C4" s="4"/>
      <c r="D4" s="24"/>
      <c r="E4" s="25" t="s">
        <v>50</v>
      </c>
    </row>
    <row r="5" spans="1:5" x14ac:dyDescent="0.25">
      <c r="A5" s="28"/>
      <c r="B5" s="4"/>
      <c r="C5" s="4"/>
      <c r="D5" s="4"/>
      <c r="E5" s="4"/>
    </row>
    <row r="6" spans="1:5" ht="18.75" customHeight="1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ht="17.25" customHeight="1" x14ac:dyDescent="0.25">
      <c r="A9" s="68" t="s">
        <v>38</v>
      </c>
      <c r="B9" s="68"/>
      <c r="C9" s="68"/>
      <c r="D9" s="68"/>
      <c r="E9" s="68"/>
    </row>
    <row r="10" spans="1:5" ht="26.25" customHeight="1" x14ac:dyDescent="0.25">
      <c r="A10" s="82" t="s">
        <v>14</v>
      </c>
      <c r="B10" s="83"/>
      <c r="C10" s="83"/>
      <c r="D10" s="83"/>
      <c r="E10" s="83"/>
    </row>
    <row r="11" spans="1:5" ht="30.75" customHeight="1" x14ac:dyDescent="0.25">
      <c r="A11" s="68" t="s">
        <v>39</v>
      </c>
      <c r="B11" s="68"/>
      <c r="C11" s="68"/>
      <c r="D11" s="68"/>
      <c r="E11" s="68"/>
    </row>
    <row r="12" spans="1:5" ht="16.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27</v>
      </c>
      <c r="B13" s="68"/>
      <c r="C13" s="68"/>
      <c r="D13" s="68"/>
      <c r="E13" s="68"/>
    </row>
    <row r="14" spans="1:5" ht="18" customHeight="1" x14ac:dyDescent="0.25">
      <c r="A14" s="73" t="s">
        <v>2</v>
      </c>
      <c r="B14" s="74"/>
      <c r="C14" s="74"/>
      <c r="D14" s="74"/>
      <c r="E14" s="74"/>
    </row>
    <row r="15" spans="1:5" ht="16.5" customHeight="1" x14ac:dyDescent="0.25">
      <c r="A15" s="68" t="s">
        <v>46</v>
      </c>
      <c r="B15" s="68"/>
      <c r="C15" s="68"/>
      <c r="D15" s="68"/>
      <c r="E15" s="68"/>
    </row>
    <row r="16" spans="1:5" ht="10.15" customHeight="1" x14ac:dyDescent="0.25">
      <c r="A16" s="73" t="s">
        <v>16</v>
      </c>
      <c r="B16" s="74"/>
      <c r="C16" s="74"/>
      <c r="D16" s="74"/>
      <c r="E16" s="74"/>
    </row>
    <row r="17" spans="1:8" ht="32.450000000000003" customHeight="1" x14ac:dyDescent="0.25">
      <c r="A17" s="68" t="s">
        <v>17</v>
      </c>
      <c r="B17" s="68"/>
      <c r="C17" s="68"/>
      <c r="D17" s="68"/>
      <c r="E17" s="68"/>
    </row>
    <row r="18" spans="1:8" ht="57.6" customHeight="1" x14ac:dyDescent="0.25">
      <c r="A18" s="68" t="s">
        <v>40</v>
      </c>
      <c r="B18" s="68"/>
      <c r="C18" s="68"/>
      <c r="D18" s="68"/>
      <c r="E18" s="68"/>
    </row>
    <row r="19" spans="1:8" ht="37.5" customHeight="1" x14ac:dyDescent="0.25">
      <c r="A19" s="75" t="s">
        <v>25</v>
      </c>
      <c r="B19" s="75"/>
      <c r="C19" s="75"/>
      <c r="D19" s="75"/>
      <c r="E19" s="75"/>
    </row>
    <row r="20" spans="1:8" ht="15.75" customHeight="1" x14ac:dyDescent="0.25">
      <c r="A20" s="75"/>
      <c r="B20" s="75"/>
      <c r="C20" s="75"/>
      <c r="D20" s="75"/>
      <c r="E20" s="75"/>
      <c r="F20" s="2">
        <v>1433.1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45</v>
      </c>
      <c r="B22" s="9" t="s">
        <v>33</v>
      </c>
      <c r="C22" s="3" t="s">
        <v>4</v>
      </c>
      <c r="D22" s="3">
        <v>14.87</v>
      </c>
      <c r="E22" s="8">
        <f>D22*F20*G20</f>
        <v>63930.590999999986</v>
      </c>
    </row>
    <row r="23" spans="1:8" x14ac:dyDescent="0.25">
      <c r="A23" s="7" t="s">
        <v>44</v>
      </c>
      <c r="B23" s="9" t="s">
        <v>26</v>
      </c>
      <c r="C23" s="3" t="s">
        <v>4</v>
      </c>
      <c r="D23" s="3">
        <v>4.68</v>
      </c>
      <c r="E23" s="8">
        <f>D23*F20*G20</f>
        <v>20120.723999999998</v>
      </c>
    </row>
    <row r="24" spans="1:8" ht="38.25" x14ac:dyDescent="0.25">
      <c r="A24" s="7" t="s">
        <v>22</v>
      </c>
      <c r="B24" s="9" t="s">
        <v>23</v>
      </c>
      <c r="C24" s="3" t="s">
        <v>4</v>
      </c>
      <c r="D24" s="3"/>
      <c r="E24" s="8">
        <v>0</v>
      </c>
    </row>
    <row r="25" spans="1:8" x14ac:dyDescent="0.25">
      <c r="A25" s="7" t="s">
        <v>28</v>
      </c>
      <c r="B25" s="9" t="s">
        <v>29</v>
      </c>
      <c r="C25" s="3" t="s">
        <v>30</v>
      </c>
      <c r="D25" s="3"/>
      <c r="E25" s="8"/>
      <c r="H25" s="15"/>
    </row>
    <row r="26" spans="1:8" x14ac:dyDescent="0.25">
      <c r="A26" s="7"/>
      <c r="B26" s="9"/>
      <c r="C26" s="3"/>
      <c r="D26" s="3"/>
      <c r="E26" s="8"/>
      <c r="H26" s="15"/>
    </row>
    <row r="27" spans="1:8" s="14" customFormat="1" ht="14.25" x14ac:dyDescent="0.2">
      <c r="A27" s="10" t="s">
        <v>31</v>
      </c>
      <c r="B27" s="11"/>
      <c r="C27" s="12"/>
      <c r="D27" s="12"/>
      <c r="E27" s="13">
        <f>SUM(E22:E26)</f>
        <v>84051.314999999988</v>
      </c>
      <c r="H27" s="16"/>
    </row>
    <row r="29" spans="1:8" ht="30.75" customHeight="1" x14ac:dyDescent="0.25">
      <c r="A29" s="76" t="s">
        <v>51</v>
      </c>
      <c r="B29" s="76"/>
      <c r="C29" s="76"/>
      <c r="D29" s="76"/>
      <c r="E29" s="76"/>
    </row>
    <row r="30" spans="1:8" ht="35.25" customHeight="1" x14ac:dyDescent="0.25">
      <c r="A30" s="68" t="s">
        <v>21</v>
      </c>
      <c r="B30" s="68"/>
      <c r="C30" s="68"/>
      <c r="D30" s="68"/>
      <c r="E30" s="68"/>
    </row>
    <row r="31" spans="1:8" x14ac:dyDescent="0.25">
      <c r="A31" s="68" t="s">
        <v>20</v>
      </c>
      <c r="B31" s="68"/>
      <c r="C31" s="68"/>
      <c r="D31" s="68"/>
      <c r="E31" s="68"/>
    </row>
    <row r="32" spans="1:8" ht="36.75" customHeight="1" x14ac:dyDescent="0.25">
      <c r="A32" s="68" t="s">
        <v>32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69" t="s">
        <v>47</v>
      </c>
      <c r="B36" s="69"/>
      <c r="C36" s="69"/>
      <c r="D36" s="69"/>
      <c r="E36" s="5"/>
    </row>
    <row r="37" spans="1:5" x14ac:dyDescent="0.25">
      <c r="B37" s="70" t="s">
        <v>19</v>
      </c>
      <c r="C37" s="70"/>
      <c r="D37" s="70"/>
      <c r="E37" s="6" t="s">
        <v>6</v>
      </c>
    </row>
    <row r="38" spans="1:5" x14ac:dyDescent="0.25">
      <c r="A38" s="27"/>
      <c r="B38" s="27"/>
      <c r="C38" s="27"/>
      <c r="D38" s="27"/>
      <c r="E38" s="27"/>
    </row>
    <row r="39" spans="1:5" x14ac:dyDescent="0.25">
      <c r="A39" s="71" t="s">
        <v>41</v>
      </c>
      <c r="B39" s="71"/>
      <c r="C39" s="71"/>
      <c r="D39" s="71"/>
      <c r="E39" s="5"/>
    </row>
    <row r="40" spans="1:5" x14ac:dyDescent="0.25">
      <c r="B40" s="70" t="s">
        <v>19</v>
      </c>
      <c r="C40" s="70"/>
      <c r="D40" s="70"/>
      <c r="E40" s="6" t="s">
        <v>6</v>
      </c>
    </row>
    <row r="42" spans="1:5" x14ac:dyDescent="0.25">
      <c r="A42" s="20" t="s">
        <v>37</v>
      </c>
    </row>
    <row r="43" spans="1:5" x14ac:dyDescent="0.25">
      <c r="A43" s="14" t="s">
        <v>34</v>
      </c>
    </row>
    <row r="44" spans="1:5" x14ac:dyDescent="0.25">
      <c r="A44" s="2" t="s">
        <v>43</v>
      </c>
      <c r="B44" s="18">
        <v>-7872.96</v>
      </c>
    </row>
    <row r="45" spans="1:5" x14ac:dyDescent="0.25">
      <c r="A45" s="2" t="s">
        <v>48</v>
      </c>
      <c r="B45" s="19"/>
    </row>
    <row r="46" spans="1:5" x14ac:dyDescent="0.25">
      <c r="A46" s="2" t="s">
        <v>35</v>
      </c>
      <c r="B46" s="19">
        <v>88996.31</v>
      </c>
    </row>
    <row r="47" spans="1:5" x14ac:dyDescent="0.25">
      <c r="B47" s="19"/>
    </row>
    <row r="48" spans="1:5" ht="30" x14ac:dyDescent="0.25">
      <c r="A48" s="26" t="s">
        <v>42</v>
      </c>
      <c r="B48" s="19">
        <f>E27</f>
        <v>84051.314999999988</v>
      </c>
    </row>
    <row r="49" spans="1:2" x14ac:dyDescent="0.25">
      <c r="A49" s="17" t="s">
        <v>36</v>
      </c>
      <c r="B49" s="21">
        <f>B44+B46+B47-B48</f>
        <v>-2927.9649999999965</v>
      </c>
    </row>
    <row r="51" spans="1:2" x14ac:dyDescent="0.25">
      <c r="B51" s="2">
        <v>-7872.96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1" zoomScaleSheetLayoutView="100" workbookViewId="0">
      <selection activeCell="A26" sqref="A26:A27"/>
    </sheetView>
  </sheetViews>
  <sheetFormatPr defaultColWidth="9.140625" defaultRowHeight="15" x14ac:dyDescent="0.25"/>
  <cols>
    <col min="1" max="1" width="31.5703125" style="2" customWidth="1"/>
    <col min="2" max="2" width="20.42578125" style="2" customWidth="1"/>
    <col min="3" max="3" width="14.42578125" style="2" customWidth="1"/>
    <col min="4" max="5" width="14.57031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52</v>
      </c>
      <c r="B3" s="80"/>
      <c r="C3" s="80"/>
      <c r="D3" s="80"/>
      <c r="E3" s="80"/>
    </row>
    <row r="4" spans="1:5" s="1" customFormat="1" ht="15.75" x14ac:dyDescent="0.25">
      <c r="A4" s="23" t="s">
        <v>13</v>
      </c>
      <c r="B4" s="4"/>
      <c r="C4" s="4"/>
      <c r="D4" s="24"/>
      <c r="E4" s="25" t="s">
        <v>53</v>
      </c>
    </row>
    <row r="5" spans="1:5" x14ac:dyDescent="0.25">
      <c r="A5" s="30"/>
      <c r="B5" s="4"/>
      <c r="C5" s="4"/>
      <c r="D5" s="4"/>
      <c r="E5" s="4"/>
    </row>
    <row r="6" spans="1:5" ht="18.75" customHeight="1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ht="17.25" customHeight="1" x14ac:dyDescent="0.25">
      <c r="A9" s="68" t="s">
        <v>38</v>
      </c>
      <c r="B9" s="68"/>
      <c r="C9" s="68"/>
      <c r="D9" s="68"/>
      <c r="E9" s="68"/>
    </row>
    <row r="10" spans="1:5" ht="26.25" customHeight="1" x14ac:dyDescent="0.25">
      <c r="A10" s="82" t="s">
        <v>14</v>
      </c>
      <c r="B10" s="83"/>
      <c r="C10" s="83"/>
      <c r="D10" s="83"/>
      <c r="E10" s="83"/>
    </row>
    <row r="11" spans="1:5" ht="30.75" customHeight="1" x14ac:dyDescent="0.25">
      <c r="A11" s="68" t="s">
        <v>39</v>
      </c>
      <c r="B11" s="68"/>
      <c r="C11" s="68"/>
      <c r="D11" s="68"/>
      <c r="E11" s="68"/>
    </row>
    <row r="12" spans="1:5" ht="16.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27</v>
      </c>
      <c r="B13" s="68"/>
      <c r="C13" s="68"/>
      <c r="D13" s="68"/>
      <c r="E13" s="68"/>
    </row>
    <row r="14" spans="1:5" ht="18" customHeight="1" x14ac:dyDescent="0.25">
      <c r="A14" s="73" t="s">
        <v>2</v>
      </c>
      <c r="B14" s="74"/>
      <c r="C14" s="74"/>
      <c r="D14" s="74"/>
      <c r="E14" s="74"/>
    </row>
    <row r="15" spans="1:5" ht="16.5" customHeight="1" x14ac:dyDescent="0.25">
      <c r="A15" s="68" t="s">
        <v>46</v>
      </c>
      <c r="B15" s="68"/>
      <c r="C15" s="68"/>
      <c r="D15" s="68"/>
      <c r="E15" s="68"/>
    </row>
    <row r="16" spans="1:5" ht="10.15" customHeight="1" x14ac:dyDescent="0.25">
      <c r="A16" s="73" t="s">
        <v>16</v>
      </c>
      <c r="B16" s="74"/>
      <c r="C16" s="74"/>
      <c r="D16" s="74"/>
      <c r="E16" s="74"/>
    </row>
    <row r="17" spans="1:8" ht="32.450000000000003" customHeight="1" x14ac:dyDescent="0.25">
      <c r="A17" s="68" t="s">
        <v>17</v>
      </c>
      <c r="B17" s="68"/>
      <c r="C17" s="68"/>
      <c r="D17" s="68"/>
      <c r="E17" s="68"/>
    </row>
    <row r="18" spans="1:8" ht="57.6" customHeight="1" x14ac:dyDescent="0.25">
      <c r="A18" s="68" t="s">
        <v>40</v>
      </c>
      <c r="B18" s="68"/>
      <c r="C18" s="68"/>
      <c r="D18" s="68"/>
      <c r="E18" s="68"/>
    </row>
    <row r="19" spans="1:8" ht="37.5" customHeight="1" x14ac:dyDescent="0.25">
      <c r="A19" s="75" t="s">
        <v>25</v>
      </c>
      <c r="B19" s="75"/>
      <c r="C19" s="75"/>
      <c r="D19" s="75"/>
      <c r="E19" s="75"/>
    </row>
    <row r="20" spans="1:8" ht="15.75" customHeight="1" x14ac:dyDescent="0.25">
      <c r="A20" s="75"/>
      <c r="B20" s="75"/>
      <c r="C20" s="75"/>
      <c r="D20" s="75"/>
      <c r="E20" s="75"/>
      <c r="F20" s="2">
        <v>1433.1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45</v>
      </c>
      <c r="B22" s="9" t="s">
        <v>33</v>
      </c>
      <c r="C22" s="3" t="s">
        <v>4</v>
      </c>
      <c r="D22" s="3">
        <v>14.87</v>
      </c>
      <c r="E22" s="8">
        <f>D22*F20*G20</f>
        <v>63930.590999999986</v>
      </c>
    </row>
    <row r="23" spans="1:8" x14ac:dyDescent="0.25">
      <c r="A23" s="7" t="s">
        <v>44</v>
      </c>
      <c r="B23" s="9" t="s">
        <v>26</v>
      </c>
      <c r="C23" s="3" t="s">
        <v>4</v>
      </c>
      <c r="D23" s="3">
        <v>4.68</v>
      </c>
      <c r="E23" s="8">
        <f>D23*F20*G20</f>
        <v>20120.723999999998</v>
      </c>
    </row>
    <row r="24" spans="1:8" ht="38.25" x14ac:dyDescent="0.25">
      <c r="A24" s="7" t="s">
        <v>22</v>
      </c>
      <c r="B24" s="9" t="s">
        <v>23</v>
      </c>
      <c r="C24" s="3" t="s">
        <v>4</v>
      </c>
      <c r="D24" s="3"/>
      <c r="E24" s="8">
        <v>0</v>
      </c>
    </row>
    <row r="25" spans="1:8" x14ac:dyDescent="0.25">
      <c r="A25" s="7" t="s">
        <v>28</v>
      </c>
      <c r="B25" s="9" t="s">
        <v>54</v>
      </c>
      <c r="C25" s="3" t="s">
        <v>30</v>
      </c>
      <c r="D25" s="3"/>
      <c r="E25" s="8">
        <v>5524</v>
      </c>
      <c r="H25" s="15"/>
    </row>
    <row r="26" spans="1:8" ht="30" x14ac:dyDescent="0.25">
      <c r="A26" s="32" t="s">
        <v>58</v>
      </c>
      <c r="B26" s="9" t="s">
        <v>61</v>
      </c>
      <c r="C26" s="3" t="s">
        <v>30</v>
      </c>
      <c r="D26" s="33"/>
      <c r="E26" s="8">
        <v>12474.3</v>
      </c>
      <c r="H26" s="15"/>
    </row>
    <row r="27" spans="1:8" x14ac:dyDescent="0.25">
      <c r="A27" s="32" t="s">
        <v>59</v>
      </c>
      <c r="B27" s="9" t="s">
        <v>61</v>
      </c>
      <c r="C27" s="3" t="s">
        <v>30</v>
      </c>
      <c r="D27" s="33"/>
      <c r="E27" s="8">
        <v>10012.52</v>
      </c>
      <c r="H27" s="15"/>
    </row>
    <row r="28" spans="1:8" ht="30" x14ac:dyDescent="0.25">
      <c r="A28" s="32" t="s">
        <v>60</v>
      </c>
      <c r="B28" s="9" t="s">
        <v>61</v>
      </c>
      <c r="C28" s="3" t="s">
        <v>62</v>
      </c>
      <c r="D28" s="33">
        <v>36</v>
      </c>
      <c r="E28" s="8">
        <f>D28*333.76</f>
        <v>12015.36</v>
      </c>
      <c r="H28" s="15"/>
    </row>
    <row r="29" spans="1:8" x14ac:dyDescent="0.25">
      <c r="A29" s="7"/>
      <c r="B29" s="9"/>
      <c r="C29" s="3"/>
      <c r="D29" s="3"/>
      <c r="E29" s="8"/>
      <c r="H29" s="15"/>
    </row>
    <row r="30" spans="1:8" s="14" customFormat="1" ht="14.25" x14ac:dyDescent="0.2">
      <c r="A30" s="10" t="s">
        <v>31</v>
      </c>
      <c r="B30" s="11"/>
      <c r="C30" s="12"/>
      <c r="D30" s="12"/>
      <c r="E30" s="13">
        <f>SUM(E22:E29)</f>
        <v>124077.495</v>
      </c>
      <c r="H30" s="16"/>
    </row>
    <row r="32" spans="1:8" ht="30.75" customHeight="1" x14ac:dyDescent="0.25">
      <c r="A32" s="76" t="s">
        <v>63</v>
      </c>
      <c r="B32" s="76"/>
      <c r="C32" s="76"/>
      <c r="D32" s="76"/>
      <c r="E32" s="76"/>
    </row>
    <row r="33" spans="1:5" ht="35.25" customHeight="1" x14ac:dyDescent="0.25">
      <c r="A33" s="68" t="s">
        <v>21</v>
      </c>
      <c r="B33" s="68"/>
      <c r="C33" s="68"/>
      <c r="D33" s="68"/>
      <c r="E33" s="68"/>
    </row>
    <row r="34" spans="1:5" x14ac:dyDescent="0.25">
      <c r="A34" s="68" t="s">
        <v>20</v>
      </c>
      <c r="B34" s="68"/>
      <c r="C34" s="68"/>
      <c r="D34" s="68"/>
      <c r="E34" s="68"/>
    </row>
    <row r="35" spans="1:5" ht="36.75" customHeight="1" x14ac:dyDescent="0.25">
      <c r="A35" s="68" t="s">
        <v>32</v>
      </c>
      <c r="B35" s="68"/>
      <c r="C35" s="68"/>
      <c r="D35" s="68"/>
      <c r="E35" s="68"/>
    </row>
    <row r="36" spans="1:5" x14ac:dyDescent="0.25">
      <c r="A36" s="68" t="s">
        <v>18</v>
      </c>
      <c r="B36" s="68"/>
      <c r="C36" s="68"/>
      <c r="D36" s="68"/>
      <c r="E36" s="68"/>
    </row>
    <row r="37" spans="1:5" x14ac:dyDescent="0.25">
      <c r="A37" s="72" t="s">
        <v>5</v>
      </c>
      <c r="B37" s="72"/>
      <c r="C37" s="72"/>
      <c r="D37" s="72"/>
      <c r="E37" s="72"/>
    </row>
    <row r="38" spans="1:5" x14ac:dyDescent="0.25">
      <c r="A38" s="68" t="s">
        <v>18</v>
      </c>
      <c r="B38" s="68"/>
      <c r="C38" s="68"/>
      <c r="D38" s="68"/>
      <c r="E38" s="68"/>
    </row>
    <row r="39" spans="1:5" x14ac:dyDescent="0.25">
      <c r="A39" s="69" t="s">
        <v>47</v>
      </c>
      <c r="B39" s="69"/>
      <c r="C39" s="69"/>
      <c r="D39" s="69"/>
      <c r="E39" s="5"/>
    </row>
    <row r="40" spans="1:5" x14ac:dyDescent="0.25">
      <c r="B40" s="70" t="s">
        <v>19</v>
      </c>
      <c r="C40" s="70"/>
      <c r="D40" s="70"/>
      <c r="E40" s="6" t="s">
        <v>6</v>
      </c>
    </row>
    <row r="41" spans="1:5" x14ac:dyDescent="0.25">
      <c r="A41" s="29"/>
      <c r="B41" s="29"/>
      <c r="C41" s="29"/>
      <c r="D41" s="29"/>
      <c r="E41" s="29"/>
    </row>
    <row r="42" spans="1:5" x14ac:dyDescent="0.25">
      <c r="A42" s="71" t="s">
        <v>41</v>
      </c>
      <c r="B42" s="71"/>
      <c r="C42" s="71"/>
      <c r="D42" s="71"/>
      <c r="E42" s="5"/>
    </row>
    <row r="43" spans="1:5" x14ac:dyDescent="0.25">
      <c r="B43" s="70" t="s">
        <v>19</v>
      </c>
      <c r="C43" s="70"/>
      <c r="D43" s="70"/>
      <c r="E43" s="6" t="s">
        <v>6</v>
      </c>
    </row>
    <row r="45" spans="1:5" x14ac:dyDescent="0.25">
      <c r="A45" s="20" t="s">
        <v>37</v>
      </c>
    </row>
    <row r="46" spans="1:5" x14ac:dyDescent="0.25">
      <c r="A46" s="14" t="s">
        <v>34</v>
      </c>
    </row>
    <row r="47" spans="1:5" x14ac:dyDescent="0.25">
      <c r="A47" s="2" t="s">
        <v>43</v>
      </c>
      <c r="B47" s="18">
        <f>'1кв'!B49</f>
        <v>-2927.9649999999965</v>
      </c>
    </row>
    <row r="48" spans="1:5" x14ac:dyDescent="0.25">
      <c r="A48" s="2" t="s">
        <v>48</v>
      </c>
      <c r="B48" s="19"/>
    </row>
    <row r="49" spans="1:2" x14ac:dyDescent="0.25">
      <c r="A49" s="2" t="s">
        <v>35</v>
      </c>
      <c r="B49" s="19">
        <v>88996.31</v>
      </c>
    </row>
    <row r="50" spans="1:2" ht="30" x14ac:dyDescent="0.25">
      <c r="A50" s="31" t="s">
        <v>42</v>
      </c>
      <c r="B50" s="19">
        <f>E30</f>
        <v>124077.495</v>
      </c>
    </row>
    <row r="51" spans="1:2" x14ac:dyDescent="0.25">
      <c r="A51" s="17" t="s">
        <v>36</v>
      </c>
      <c r="B51" s="21">
        <f>B47+B49-B50</f>
        <v>-38009.149999999994</v>
      </c>
    </row>
  </sheetData>
  <mergeCells count="29">
    <mergeCell ref="A38:E38"/>
    <mergeCell ref="A39:D39"/>
    <mergeCell ref="B40:D40"/>
    <mergeCell ref="A42:D42"/>
    <mergeCell ref="B43:D4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2" zoomScaleSheetLayoutView="100" workbookViewId="0">
      <selection activeCell="A28" sqref="A28"/>
    </sheetView>
  </sheetViews>
  <sheetFormatPr defaultColWidth="9.140625" defaultRowHeight="15" x14ac:dyDescent="0.25"/>
  <cols>
    <col min="1" max="1" width="31.5703125" style="2" customWidth="1"/>
    <col min="2" max="2" width="20.42578125" style="2" customWidth="1"/>
    <col min="3" max="3" width="14.42578125" style="2" customWidth="1"/>
    <col min="4" max="5" width="14.57031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55</v>
      </c>
      <c r="B3" s="80"/>
      <c r="C3" s="80"/>
      <c r="D3" s="80"/>
      <c r="E3" s="80"/>
    </row>
    <row r="4" spans="1:5" s="1" customFormat="1" ht="15.75" x14ac:dyDescent="0.25">
      <c r="A4" s="23" t="s">
        <v>13</v>
      </c>
      <c r="B4" s="4"/>
      <c r="C4" s="4"/>
      <c r="D4" s="24"/>
      <c r="E4" s="25" t="s">
        <v>56</v>
      </c>
    </row>
    <row r="5" spans="1:5" x14ac:dyDescent="0.25">
      <c r="A5" s="30"/>
      <c r="B5" s="4"/>
      <c r="C5" s="4"/>
      <c r="D5" s="4"/>
      <c r="E5" s="4"/>
    </row>
    <row r="6" spans="1:5" ht="18.75" customHeight="1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ht="17.25" customHeight="1" x14ac:dyDescent="0.25">
      <c r="A9" s="68" t="s">
        <v>38</v>
      </c>
      <c r="B9" s="68"/>
      <c r="C9" s="68"/>
      <c r="D9" s="68"/>
      <c r="E9" s="68"/>
    </row>
    <row r="10" spans="1:5" ht="26.25" customHeight="1" x14ac:dyDescent="0.25">
      <c r="A10" s="82" t="s">
        <v>14</v>
      </c>
      <c r="B10" s="83"/>
      <c r="C10" s="83"/>
      <c r="D10" s="83"/>
      <c r="E10" s="83"/>
    </row>
    <row r="11" spans="1:5" ht="30.75" customHeight="1" x14ac:dyDescent="0.25">
      <c r="A11" s="68" t="s">
        <v>39</v>
      </c>
      <c r="B11" s="68"/>
      <c r="C11" s="68"/>
      <c r="D11" s="68"/>
      <c r="E11" s="68"/>
    </row>
    <row r="12" spans="1:5" ht="16.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27</v>
      </c>
      <c r="B13" s="68"/>
      <c r="C13" s="68"/>
      <c r="D13" s="68"/>
      <c r="E13" s="68"/>
    </row>
    <row r="14" spans="1:5" ht="18" customHeight="1" x14ac:dyDescent="0.25">
      <c r="A14" s="73" t="s">
        <v>2</v>
      </c>
      <c r="B14" s="74"/>
      <c r="C14" s="74"/>
      <c r="D14" s="74"/>
      <c r="E14" s="74"/>
    </row>
    <row r="15" spans="1:5" ht="16.5" customHeight="1" x14ac:dyDescent="0.25">
      <c r="A15" s="68" t="s">
        <v>46</v>
      </c>
      <c r="B15" s="68"/>
      <c r="C15" s="68"/>
      <c r="D15" s="68"/>
      <c r="E15" s="68"/>
    </row>
    <row r="16" spans="1:5" ht="10.15" customHeight="1" x14ac:dyDescent="0.25">
      <c r="A16" s="73" t="s">
        <v>16</v>
      </c>
      <c r="B16" s="74"/>
      <c r="C16" s="74"/>
      <c r="D16" s="74"/>
      <c r="E16" s="74"/>
    </row>
    <row r="17" spans="1:8" ht="32.450000000000003" customHeight="1" x14ac:dyDescent="0.25">
      <c r="A17" s="68" t="s">
        <v>17</v>
      </c>
      <c r="B17" s="68"/>
      <c r="C17" s="68"/>
      <c r="D17" s="68"/>
      <c r="E17" s="68"/>
    </row>
    <row r="18" spans="1:8" ht="57.6" customHeight="1" x14ac:dyDescent="0.25">
      <c r="A18" s="68" t="s">
        <v>40</v>
      </c>
      <c r="B18" s="68"/>
      <c r="C18" s="68"/>
      <c r="D18" s="68"/>
      <c r="E18" s="68"/>
    </row>
    <row r="19" spans="1:8" ht="37.5" customHeight="1" x14ac:dyDescent="0.25">
      <c r="A19" s="75" t="s">
        <v>25</v>
      </c>
      <c r="B19" s="75"/>
      <c r="C19" s="75"/>
      <c r="D19" s="75"/>
      <c r="E19" s="75"/>
    </row>
    <row r="20" spans="1:8" ht="15.75" customHeight="1" x14ac:dyDescent="0.25">
      <c r="A20" s="75"/>
      <c r="B20" s="75"/>
      <c r="C20" s="75"/>
      <c r="D20" s="75"/>
      <c r="E20" s="75"/>
      <c r="F20" s="2">
        <v>1433.1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45</v>
      </c>
      <c r="B22" s="9" t="s">
        <v>33</v>
      </c>
      <c r="C22" s="3" t="s">
        <v>4</v>
      </c>
      <c r="D22" s="3">
        <v>15.57</v>
      </c>
      <c r="E22" s="8">
        <f>D22*F20*G20</f>
        <v>66940.100999999995</v>
      </c>
    </row>
    <row r="23" spans="1:8" x14ac:dyDescent="0.25">
      <c r="A23" s="7" t="s">
        <v>44</v>
      </c>
      <c r="B23" s="9" t="s">
        <v>26</v>
      </c>
      <c r="C23" s="3" t="s">
        <v>4</v>
      </c>
      <c r="D23" s="3">
        <v>5.12</v>
      </c>
      <c r="E23" s="8">
        <f>D23*F20*G20</f>
        <v>22012.415999999997</v>
      </c>
    </row>
    <row r="24" spans="1:8" ht="38.25" x14ac:dyDescent="0.25">
      <c r="A24" s="7" t="s">
        <v>22</v>
      </c>
      <c r="B24" s="9" t="s">
        <v>23</v>
      </c>
      <c r="C24" s="3" t="s">
        <v>4</v>
      </c>
      <c r="D24" s="3"/>
      <c r="E24" s="8">
        <v>0</v>
      </c>
    </row>
    <row r="25" spans="1:8" x14ac:dyDescent="0.25">
      <c r="A25" s="7" t="s">
        <v>28</v>
      </c>
      <c r="B25" s="9" t="s">
        <v>57</v>
      </c>
      <c r="C25" s="3" t="s">
        <v>30</v>
      </c>
      <c r="D25" s="3"/>
      <c r="E25" s="8"/>
      <c r="H25" s="15"/>
    </row>
    <row r="26" spans="1:8" ht="30" x14ac:dyDescent="0.25">
      <c r="A26" s="32" t="s">
        <v>64</v>
      </c>
      <c r="B26" s="9" t="s">
        <v>66</v>
      </c>
      <c r="C26" s="3" t="s">
        <v>30</v>
      </c>
      <c r="D26" s="33"/>
      <c r="E26" s="8">
        <v>45835.33</v>
      </c>
      <c r="H26" s="15"/>
    </row>
    <row r="27" spans="1:8" ht="30" x14ac:dyDescent="0.25">
      <c r="A27" s="32" t="s">
        <v>65</v>
      </c>
      <c r="B27" s="9" t="s">
        <v>66</v>
      </c>
      <c r="C27" s="3" t="s">
        <v>62</v>
      </c>
      <c r="D27" s="33">
        <v>2.5</v>
      </c>
      <c r="E27" s="8">
        <f>D27*333.76</f>
        <v>834.4</v>
      </c>
      <c r="H27" s="15"/>
    </row>
    <row r="28" spans="1:8" x14ac:dyDescent="0.25">
      <c r="A28" s="34" t="s">
        <v>67</v>
      </c>
      <c r="B28" s="9" t="s">
        <v>68</v>
      </c>
      <c r="C28" s="3" t="s">
        <v>30</v>
      </c>
      <c r="D28" s="35"/>
      <c r="E28" s="8">
        <v>24492</v>
      </c>
      <c r="H28" s="15"/>
    </row>
    <row r="29" spans="1:8" s="14" customFormat="1" ht="14.25" x14ac:dyDescent="0.2">
      <c r="A29" s="10" t="s">
        <v>31</v>
      </c>
      <c r="B29" s="11"/>
      <c r="C29" s="12"/>
      <c r="D29" s="12"/>
      <c r="E29" s="13">
        <f>SUM(E22:E28)</f>
        <v>160114.247</v>
      </c>
      <c r="H29" s="16"/>
    </row>
    <row r="31" spans="1:8" ht="30.75" customHeight="1" x14ac:dyDescent="0.25">
      <c r="A31" s="76" t="s">
        <v>70</v>
      </c>
      <c r="B31" s="76"/>
      <c r="C31" s="76"/>
      <c r="D31" s="76"/>
      <c r="E31" s="76"/>
    </row>
    <row r="32" spans="1:8" ht="35.25" customHeight="1" x14ac:dyDescent="0.25">
      <c r="A32" s="68" t="s">
        <v>21</v>
      </c>
      <c r="B32" s="68"/>
      <c r="C32" s="68"/>
      <c r="D32" s="68"/>
      <c r="E32" s="68"/>
    </row>
    <row r="33" spans="1:5" x14ac:dyDescent="0.25">
      <c r="A33" s="68" t="s">
        <v>20</v>
      </c>
      <c r="B33" s="68"/>
      <c r="C33" s="68"/>
      <c r="D33" s="68"/>
      <c r="E33" s="68"/>
    </row>
    <row r="34" spans="1:5" ht="36.75" customHeight="1" x14ac:dyDescent="0.25">
      <c r="A34" s="68" t="s">
        <v>32</v>
      </c>
      <c r="B34" s="68"/>
      <c r="C34" s="68"/>
      <c r="D34" s="68"/>
      <c r="E34" s="68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72" t="s">
        <v>5</v>
      </c>
      <c r="B36" s="72"/>
      <c r="C36" s="72"/>
      <c r="D36" s="72"/>
      <c r="E36" s="72"/>
    </row>
    <row r="37" spans="1:5" x14ac:dyDescent="0.25">
      <c r="A37" s="68" t="s">
        <v>18</v>
      </c>
      <c r="B37" s="68"/>
      <c r="C37" s="68"/>
      <c r="D37" s="68"/>
      <c r="E37" s="68"/>
    </row>
    <row r="38" spans="1:5" x14ac:dyDescent="0.25">
      <c r="A38" s="69" t="s">
        <v>47</v>
      </c>
      <c r="B38" s="69"/>
      <c r="C38" s="69"/>
      <c r="D38" s="69"/>
      <c r="E38" s="5"/>
    </row>
    <row r="39" spans="1:5" x14ac:dyDescent="0.25">
      <c r="B39" s="70" t="s">
        <v>19</v>
      </c>
      <c r="C39" s="70"/>
      <c r="D39" s="70"/>
      <c r="E39" s="6" t="s">
        <v>6</v>
      </c>
    </row>
    <row r="40" spans="1:5" x14ac:dyDescent="0.25">
      <c r="A40" s="29"/>
      <c r="B40" s="29"/>
      <c r="C40" s="29"/>
      <c r="D40" s="29"/>
      <c r="E40" s="29"/>
    </row>
    <row r="41" spans="1:5" x14ac:dyDescent="0.25">
      <c r="A41" s="71" t="s">
        <v>41</v>
      </c>
      <c r="B41" s="71"/>
      <c r="C41" s="71"/>
      <c r="D41" s="71"/>
      <c r="E41" s="5"/>
    </row>
    <row r="42" spans="1:5" x14ac:dyDescent="0.25">
      <c r="B42" s="70" t="s">
        <v>19</v>
      </c>
      <c r="C42" s="70"/>
      <c r="D42" s="70"/>
      <c r="E42" s="6" t="s">
        <v>6</v>
      </c>
    </row>
    <row r="44" spans="1:5" x14ac:dyDescent="0.25">
      <c r="A44" s="20" t="s">
        <v>37</v>
      </c>
    </row>
    <row r="45" spans="1:5" x14ac:dyDescent="0.25">
      <c r="A45" s="14" t="s">
        <v>34</v>
      </c>
    </row>
    <row r="46" spans="1:5" x14ac:dyDescent="0.25">
      <c r="A46" s="2" t="s">
        <v>43</v>
      </c>
      <c r="B46" s="18">
        <f>'2кв'!B51</f>
        <v>-38009.149999999994</v>
      </c>
    </row>
    <row r="47" spans="1:5" x14ac:dyDescent="0.25">
      <c r="A47" s="2" t="s">
        <v>69</v>
      </c>
      <c r="B47" s="19"/>
    </row>
    <row r="48" spans="1:5" x14ac:dyDescent="0.25">
      <c r="A48" s="2" t="s">
        <v>35</v>
      </c>
      <c r="B48" s="19">
        <v>94641.21</v>
      </c>
    </row>
    <row r="49" spans="1:2" ht="30" x14ac:dyDescent="0.25">
      <c r="A49" s="31" t="s">
        <v>42</v>
      </c>
      <c r="B49" s="19">
        <f>E29</f>
        <v>160114.247</v>
      </c>
    </row>
    <row r="50" spans="1:2" x14ac:dyDescent="0.25">
      <c r="A50" s="17" t="s">
        <v>36</v>
      </c>
      <c r="B50" s="21">
        <f>B46+B48-B49</f>
        <v>-103482.18699999999</v>
      </c>
    </row>
  </sheetData>
  <mergeCells count="29">
    <mergeCell ref="A37:E37"/>
    <mergeCell ref="A38:D38"/>
    <mergeCell ref="B39:D39"/>
    <mergeCell ref="A41:D41"/>
    <mergeCell ref="B42:D42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4" zoomScaleSheetLayoutView="100" workbookViewId="0">
      <selection activeCell="B56" sqref="B56"/>
    </sheetView>
  </sheetViews>
  <sheetFormatPr defaultColWidth="9.140625" defaultRowHeight="15" x14ac:dyDescent="0.25"/>
  <cols>
    <col min="1" max="1" width="31.5703125" style="2" customWidth="1"/>
    <col min="2" max="2" width="20.42578125" style="2" customWidth="1"/>
    <col min="3" max="3" width="14.42578125" style="2" customWidth="1"/>
    <col min="4" max="5" width="14.5703125" style="2" customWidth="1"/>
    <col min="6" max="6" width="12.140625" style="2" bestFit="1" customWidth="1"/>
    <col min="7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0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71</v>
      </c>
      <c r="B3" s="80"/>
      <c r="C3" s="80"/>
      <c r="D3" s="80"/>
      <c r="E3" s="80"/>
    </row>
    <row r="4" spans="1:5" s="1" customFormat="1" ht="15.75" x14ac:dyDescent="0.25">
      <c r="A4" s="23" t="s">
        <v>13</v>
      </c>
      <c r="B4" s="4"/>
      <c r="C4" s="4"/>
      <c r="D4" s="2"/>
      <c r="E4" s="39">
        <v>46022</v>
      </c>
    </row>
    <row r="5" spans="1:5" x14ac:dyDescent="0.25">
      <c r="A5" s="37"/>
      <c r="B5" s="4"/>
      <c r="C5" s="4"/>
      <c r="D5" s="4"/>
      <c r="E5" s="4"/>
    </row>
    <row r="6" spans="1:5" ht="18.75" customHeight="1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ht="17.25" customHeight="1" x14ac:dyDescent="0.25">
      <c r="A9" s="68" t="s">
        <v>38</v>
      </c>
      <c r="B9" s="68"/>
      <c r="C9" s="68"/>
      <c r="D9" s="68"/>
      <c r="E9" s="68"/>
    </row>
    <row r="10" spans="1:5" ht="26.25" customHeight="1" x14ac:dyDescent="0.25">
      <c r="A10" s="82" t="s">
        <v>14</v>
      </c>
      <c r="B10" s="83"/>
      <c r="C10" s="83"/>
      <c r="D10" s="83"/>
      <c r="E10" s="83"/>
    </row>
    <row r="11" spans="1:5" ht="30.75" customHeight="1" x14ac:dyDescent="0.25">
      <c r="A11" s="68" t="s">
        <v>39</v>
      </c>
      <c r="B11" s="68"/>
      <c r="C11" s="68"/>
      <c r="D11" s="68"/>
      <c r="E11" s="68"/>
    </row>
    <row r="12" spans="1:5" ht="16.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27</v>
      </c>
      <c r="B13" s="68"/>
      <c r="C13" s="68"/>
      <c r="D13" s="68"/>
      <c r="E13" s="68"/>
    </row>
    <row r="14" spans="1:5" ht="18" customHeight="1" x14ac:dyDescent="0.25">
      <c r="A14" s="73" t="s">
        <v>2</v>
      </c>
      <c r="B14" s="74"/>
      <c r="C14" s="74"/>
      <c r="D14" s="74"/>
      <c r="E14" s="74"/>
    </row>
    <row r="15" spans="1:5" ht="16.5" customHeight="1" x14ac:dyDescent="0.25">
      <c r="A15" s="68" t="s">
        <v>46</v>
      </c>
      <c r="B15" s="68"/>
      <c r="C15" s="68"/>
      <c r="D15" s="68"/>
      <c r="E15" s="68"/>
    </row>
    <row r="16" spans="1:5" ht="10.15" customHeight="1" x14ac:dyDescent="0.25">
      <c r="A16" s="73" t="s">
        <v>16</v>
      </c>
      <c r="B16" s="74"/>
      <c r="C16" s="74"/>
      <c r="D16" s="74"/>
      <c r="E16" s="74"/>
    </row>
    <row r="17" spans="1:8" ht="32.450000000000003" customHeight="1" x14ac:dyDescent="0.25">
      <c r="A17" s="68" t="s">
        <v>17</v>
      </c>
      <c r="B17" s="68"/>
      <c r="C17" s="68"/>
      <c r="D17" s="68"/>
      <c r="E17" s="68"/>
    </row>
    <row r="18" spans="1:8" ht="57.6" customHeight="1" x14ac:dyDescent="0.25">
      <c r="A18" s="68" t="s">
        <v>40</v>
      </c>
      <c r="B18" s="68"/>
      <c r="C18" s="68"/>
      <c r="D18" s="68"/>
      <c r="E18" s="68"/>
    </row>
    <row r="19" spans="1:8" ht="37.5" customHeight="1" x14ac:dyDescent="0.25">
      <c r="A19" s="75" t="s">
        <v>25</v>
      </c>
      <c r="B19" s="75"/>
      <c r="C19" s="75"/>
      <c r="D19" s="75"/>
      <c r="E19" s="75"/>
    </row>
    <row r="20" spans="1:8" ht="15.75" customHeight="1" x14ac:dyDescent="0.25">
      <c r="A20" s="75"/>
      <c r="B20" s="75"/>
      <c r="C20" s="75"/>
      <c r="D20" s="75"/>
      <c r="E20" s="75"/>
      <c r="F20" s="2">
        <v>1433.1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45</v>
      </c>
      <c r="B22" s="9" t="s">
        <v>33</v>
      </c>
      <c r="C22" s="3" t="s">
        <v>4</v>
      </c>
      <c r="D22" s="3">
        <v>15.57</v>
      </c>
      <c r="E22" s="8">
        <f>D22*F20*G20</f>
        <v>66940.100999999995</v>
      </c>
    </row>
    <row r="23" spans="1:8" x14ac:dyDescent="0.25">
      <c r="A23" s="7" t="s">
        <v>44</v>
      </c>
      <c r="B23" s="9" t="s">
        <v>26</v>
      </c>
      <c r="C23" s="3" t="s">
        <v>4</v>
      </c>
      <c r="D23" s="3">
        <v>5.12</v>
      </c>
      <c r="E23" s="8">
        <f>D23*F20*G20</f>
        <v>22012.415999999997</v>
      </c>
    </row>
    <row r="24" spans="1:8" ht="38.25" x14ac:dyDescent="0.25">
      <c r="A24" s="7" t="s">
        <v>22</v>
      </c>
      <c r="B24" s="9" t="s">
        <v>23</v>
      </c>
      <c r="C24" s="3" t="s">
        <v>4</v>
      </c>
      <c r="D24" s="3"/>
      <c r="E24" s="8">
        <v>0</v>
      </c>
    </row>
    <row r="25" spans="1:8" x14ac:dyDescent="0.25">
      <c r="A25" s="7" t="s">
        <v>28</v>
      </c>
      <c r="B25" s="9" t="s">
        <v>72</v>
      </c>
      <c r="C25" s="3" t="s">
        <v>30</v>
      </c>
      <c r="D25" s="3"/>
      <c r="E25" s="8">
        <v>2631.84</v>
      </c>
      <c r="H25" s="15"/>
    </row>
    <row r="26" spans="1:8" ht="30" x14ac:dyDescent="0.25">
      <c r="A26" s="32" t="s">
        <v>95</v>
      </c>
      <c r="B26" s="88" t="s">
        <v>98</v>
      </c>
      <c r="C26" s="3" t="s">
        <v>62</v>
      </c>
      <c r="D26" s="88">
        <v>8</v>
      </c>
      <c r="E26" s="8">
        <f>D26*333.76</f>
        <v>2670.08</v>
      </c>
      <c r="H26" s="15"/>
    </row>
    <row r="27" spans="1:8" ht="30" x14ac:dyDescent="0.25">
      <c r="A27" s="32" t="s">
        <v>96</v>
      </c>
      <c r="B27" s="88" t="s">
        <v>99</v>
      </c>
      <c r="C27" s="3" t="s">
        <v>62</v>
      </c>
      <c r="D27" s="88">
        <v>16</v>
      </c>
      <c r="E27" s="8">
        <f t="shared" ref="E27:E28" si="0">D27*333.76</f>
        <v>5340.16</v>
      </c>
      <c r="H27" s="15"/>
    </row>
    <row r="28" spans="1:8" x14ac:dyDescent="0.25">
      <c r="A28" s="33" t="s">
        <v>97</v>
      </c>
      <c r="B28" s="88" t="s">
        <v>100</v>
      </c>
      <c r="C28" s="3" t="s">
        <v>62</v>
      </c>
      <c r="D28" s="88">
        <v>12</v>
      </c>
      <c r="E28" s="8">
        <f t="shared" si="0"/>
        <v>4005.12</v>
      </c>
      <c r="F28" s="89"/>
      <c r="H28" s="15"/>
    </row>
    <row r="29" spans="1:8" s="14" customFormat="1" ht="14.25" x14ac:dyDescent="0.2">
      <c r="A29" s="10" t="s">
        <v>31</v>
      </c>
      <c r="B29" s="11"/>
      <c r="C29" s="12"/>
      <c r="D29" s="12"/>
      <c r="E29" s="13">
        <f>SUM(E22:E28)</f>
        <v>103599.71699999999</v>
      </c>
      <c r="H29" s="16"/>
    </row>
    <row r="31" spans="1:8" ht="30.75" customHeight="1" x14ac:dyDescent="0.25">
      <c r="A31" s="76" t="s">
        <v>106</v>
      </c>
      <c r="B31" s="76"/>
      <c r="C31" s="76"/>
      <c r="D31" s="76"/>
      <c r="E31" s="76"/>
    </row>
    <row r="32" spans="1:8" ht="35.25" customHeight="1" x14ac:dyDescent="0.25">
      <c r="A32" s="68" t="s">
        <v>21</v>
      </c>
      <c r="B32" s="68"/>
      <c r="C32" s="68"/>
      <c r="D32" s="68"/>
      <c r="E32" s="68"/>
    </row>
    <row r="33" spans="1:5" x14ac:dyDescent="0.25">
      <c r="A33" s="68" t="s">
        <v>20</v>
      </c>
      <c r="B33" s="68"/>
      <c r="C33" s="68"/>
      <c r="D33" s="68"/>
      <c r="E33" s="68"/>
    </row>
    <row r="34" spans="1:5" ht="36.75" customHeight="1" x14ac:dyDescent="0.25">
      <c r="A34" s="68" t="s">
        <v>32</v>
      </c>
      <c r="B34" s="68"/>
      <c r="C34" s="68"/>
      <c r="D34" s="68"/>
      <c r="E34" s="68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72" t="s">
        <v>5</v>
      </c>
      <c r="B36" s="72"/>
      <c r="C36" s="72"/>
      <c r="D36" s="72"/>
      <c r="E36" s="72"/>
    </row>
    <row r="37" spans="1:5" x14ac:dyDescent="0.25">
      <c r="A37" s="68" t="s">
        <v>18</v>
      </c>
      <c r="B37" s="68"/>
      <c r="C37" s="68"/>
      <c r="D37" s="68"/>
      <c r="E37" s="68"/>
    </row>
    <row r="38" spans="1:5" x14ac:dyDescent="0.25">
      <c r="A38" s="69" t="s">
        <v>47</v>
      </c>
      <c r="B38" s="69"/>
      <c r="C38" s="69"/>
      <c r="D38" s="69"/>
      <c r="E38" s="5"/>
    </row>
    <row r="39" spans="1:5" x14ac:dyDescent="0.25">
      <c r="B39" s="70" t="s">
        <v>19</v>
      </c>
      <c r="C39" s="70"/>
      <c r="D39" s="70"/>
      <c r="E39" s="6" t="s">
        <v>6</v>
      </c>
    </row>
    <row r="40" spans="1:5" x14ac:dyDescent="0.25">
      <c r="A40" s="36"/>
      <c r="B40" s="36"/>
      <c r="C40" s="36"/>
      <c r="D40" s="36"/>
      <c r="E40" s="36"/>
    </row>
    <row r="41" spans="1:5" x14ac:dyDescent="0.25">
      <c r="A41" s="71" t="s">
        <v>41</v>
      </c>
      <c r="B41" s="71"/>
      <c r="C41" s="71"/>
      <c r="D41" s="71"/>
      <c r="E41" s="5"/>
    </row>
    <row r="42" spans="1:5" x14ac:dyDescent="0.25">
      <c r="B42" s="70" t="s">
        <v>19</v>
      </c>
      <c r="C42" s="70"/>
      <c r="D42" s="70"/>
      <c r="E42" s="6" t="s">
        <v>6</v>
      </c>
    </row>
    <row r="44" spans="1:5" x14ac:dyDescent="0.25">
      <c r="A44" s="20" t="s">
        <v>37</v>
      </c>
    </row>
    <row r="45" spans="1:5" x14ac:dyDescent="0.25">
      <c r="A45" s="14" t="s">
        <v>34</v>
      </c>
    </row>
    <row r="46" spans="1:5" x14ac:dyDescent="0.25">
      <c r="A46" s="2" t="s">
        <v>43</v>
      </c>
      <c r="B46" s="18">
        <f>'3кв'!B50</f>
        <v>-103482.18699999999</v>
      </c>
    </row>
    <row r="47" spans="1:5" x14ac:dyDescent="0.25">
      <c r="A47" s="2" t="s">
        <v>69</v>
      </c>
      <c r="B47" s="19"/>
    </row>
    <row r="48" spans="1:5" x14ac:dyDescent="0.25">
      <c r="A48" s="2" t="s">
        <v>35</v>
      </c>
      <c r="B48" s="19">
        <v>98956.92</v>
      </c>
    </row>
    <row r="49" spans="1:2" ht="30" x14ac:dyDescent="0.25">
      <c r="A49" s="38" t="s">
        <v>42</v>
      </c>
      <c r="B49" s="19">
        <f>E29</f>
        <v>103599.71699999999</v>
      </c>
    </row>
    <row r="50" spans="1:2" x14ac:dyDescent="0.25">
      <c r="A50" s="17" t="s">
        <v>36</v>
      </c>
      <c r="B50" s="21">
        <f>B46+B48-B49</f>
        <v>-108124.98399999998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SheetLayoutView="100" workbookViewId="0">
      <selection activeCell="C24" sqref="C24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85" t="s">
        <v>73</v>
      </c>
      <c r="B1" s="85"/>
      <c r="C1" s="85"/>
      <c r="D1" s="40"/>
    </row>
    <row r="2" spans="1:5" x14ac:dyDescent="0.25">
      <c r="A2" s="86" t="s">
        <v>74</v>
      </c>
      <c r="B2" s="86"/>
      <c r="C2" s="86"/>
      <c r="D2" s="41"/>
    </row>
    <row r="3" spans="1:5" x14ac:dyDescent="0.25">
      <c r="A3" s="86" t="s">
        <v>94</v>
      </c>
      <c r="B3" s="86"/>
      <c r="C3" s="86"/>
      <c r="D3" s="41"/>
    </row>
    <row r="4" spans="1:5" x14ac:dyDescent="0.25">
      <c r="A4" s="85" t="s">
        <v>75</v>
      </c>
      <c r="B4" s="85"/>
      <c r="C4" s="85"/>
      <c r="D4" s="40"/>
    </row>
    <row r="5" spans="1:5" x14ac:dyDescent="0.25">
      <c r="A5" s="87"/>
      <c r="B5" s="87"/>
      <c r="C5" s="87"/>
    </row>
    <row r="6" spans="1:5" x14ac:dyDescent="0.25">
      <c r="A6" s="41"/>
      <c r="B6" s="42" t="s">
        <v>76</v>
      </c>
      <c r="C6" s="43">
        <f>'1кв'!B44</f>
        <v>-7872.96</v>
      </c>
      <c r="D6" s="44"/>
    </row>
    <row r="7" spans="1:5" x14ac:dyDescent="0.25">
      <c r="A7" s="45" t="s">
        <v>77</v>
      </c>
      <c r="B7" s="42" t="s">
        <v>102</v>
      </c>
      <c r="C7" s="43"/>
      <c r="D7" s="44"/>
    </row>
    <row r="8" spans="1:5" x14ac:dyDescent="0.25">
      <c r="B8" s="46" t="s">
        <v>78</v>
      </c>
      <c r="C8" s="47">
        <f>'1кв'!B46+'2кв'!B49+'3кв'!B48+'4кв'!B48</f>
        <v>371590.75</v>
      </c>
      <c r="D8" s="48"/>
      <c r="E8" s="49"/>
    </row>
    <row r="9" spans="1:5" x14ac:dyDescent="0.25">
      <c r="A9" s="51"/>
      <c r="B9" s="46" t="s">
        <v>79</v>
      </c>
      <c r="C9" s="52">
        <f>SUM(C8:C8)</f>
        <v>371590.75</v>
      </c>
      <c r="D9" s="44"/>
    </row>
    <row r="10" spans="1:5" x14ac:dyDescent="0.25">
      <c r="B10" s="84"/>
      <c r="C10" s="84"/>
      <c r="D10" s="53"/>
    </row>
    <row r="11" spans="1:5" ht="17.25" customHeight="1" x14ac:dyDescent="0.25">
      <c r="A11" s="54" t="s">
        <v>80</v>
      </c>
      <c r="B11" s="22" t="s">
        <v>81</v>
      </c>
      <c r="C11" s="47">
        <f>'1кв'!E22+'2кв'!E22+'3кв'!E22+'4кв'!E22</f>
        <v>261741.38399999996</v>
      </c>
      <c r="D11" s="53"/>
    </row>
    <row r="12" spans="1:5" ht="15" customHeight="1" x14ac:dyDescent="0.25">
      <c r="A12" s="54"/>
      <c r="B12" s="50" t="s">
        <v>82</v>
      </c>
      <c r="C12" s="47">
        <f>'1кв'!E23+'2кв'!E23+'3кв'!E23+'4кв'!E23</f>
        <v>84266.28</v>
      </c>
      <c r="D12" s="53"/>
    </row>
    <row r="13" spans="1:5" x14ac:dyDescent="0.25">
      <c r="A13" s="54"/>
      <c r="B13" s="22" t="s">
        <v>83</v>
      </c>
      <c r="C13" s="47">
        <f>'1кв'!E24+'2кв'!E24+'3кв'!E24+'4кв'!E24</f>
        <v>0</v>
      </c>
      <c r="D13" s="53"/>
    </row>
    <row r="14" spans="1:5" x14ac:dyDescent="0.25">
      <c r="B14" s="50" t="s">
        <v>28</v>
      </c>
      <c r="C14" s="47">
        <f>'1кв'!E25+'2кв'!E25+'3кв'!E25+'4кв'!E25</f>
        <v>8155.84</v>
      </c>
      <c r="D14" s="53"/>
      <c r="E14" s="49"/>
    </row>
    <row r="15" spans="1:5" x14ac:dyDescent="0.25">
      <c r="A15" s="54"/>
      <c r="B15" s="55" t="s">
        <v>101</v>
      </c>
      <c r="C15" s="47">
        <f>'2кв'!E28+'3кв'!E27+36*333.76</f>
        <v>24865.120000000003</v>
      </c>
      <c r="D15" s="53"/>
    </row>
    <row r="16" spans="1:5" x14ac:dyDescent="0.25">
      <c r="A16" s="54"/>
      <c r="B16" s="55" t="s">
        <v>84</v>
      </c>
      <c r="C16" s="47">
        <f>SUM(C18:C21)</f>
        <v>92814.15</v>
      </c>
      <c r="D16" s="53"/>
    </row>
    <row r="17" spans="1:7" x14ac:dyDescent="0.25">
      <c r="A17" s="54"/>
      <c r="B17" s="55" t="s">
        <v>85</v>
      </c>
      <c r="C17" s="56"/>
      <c r="D17" s="53"/>
      <c r="G17" s="49"/>
    </row>
    <row r="18" spans="1:7" x14ac:dyDescent="0.25">
      <c r="A18" s="54"/>
      <c r="B18" s="32" t="s">
        <v>58</v>
      </c>
      <c r="C18" s="58">
        <f>'2кв'!E26</f>
        <v>12474.3</v>
      </c>
      <c r="D18" s="53"/>
    </row>
    <row r="19" spans="1:7" x14ac:dyDescent="0.25">
      <c r="A19" s="54"/>
      <c r="B19" s="32" t="s">
        <v>59</v>
      </c>
      <c r="C19" s="58">
        <f>'2кв'!E27</f>
        <v>10012.52</v>
      </c>
      <c r="D19" s="53"/>
    </row>
    <row r="20" spans="1:7" x14ac:dyDescent="0.25">
      <c r="A20" s="54"/>
      <c r="B20" s="57" t="s">
        <v>64</v>
      </c>
      <c r="C20" s="58">
        <f>'3кв'!E26</f>
        <v>45835.33</v>
      </c>
      <c r="D20" s="53"/>
    </row>
    <row r="21" spans="1:7" x14ac:dyDescent="0.25">
      <c r="A21" s="54"/>
      <c r="B21" s="57" t="s">
        <v>67</v>
      </c>
      <c r="C21" s="58">
        <f>'3кв'!E28</f>
        <v>24492</v>
      </c>
      <c r="D21" s="53"/>
    </row>
    <row r="22" spans="1:7" x14ac:dyDescent="0.25">
      <c r="A22" s="54"/>
      <c r="B22" s="57"/>
      <c r="C22" s="58"/>
      <c r="D22" s="53"/>
    </row>
    <row r="23" spans="1:7" x14ac:dyDescent="0.25">
      <c r="B23" s="59" t="s">
        <v>86</v>
      </c>
      <c r="C23" s="60">
        <f>SUM(C11:C16)</f>
        <v>471842.77399999998</v>
      </c>
      <c r="D23" s="53"/>
      <c r="E23" s="49"/>
    </row>
    <row r="24" spans="1:7" x14ac:dyDescent="0.25">
      <c r="B24" s="59" t="s">
        <v>87</v>
      </c>
      <c r="C24" s="61">
        <f>C6+C9-C23</f>
        <v>-108124.984</v>
      </c>
      <c r="D24" s="53"/>
    </row>
    <row r="25" spans="1:7" x14ac:dyDescent="0.25">
      <c r="B25" s="45"/>
      <c r="C25" s="45"/>
      <c r="D25" s="53"/>
    </row>
    <row r="26" spans="1:7" x14ac:dyDescent="0.25">
      <c r="B26" s="62" t="s">
        <v>88</v>
      </c>
      <c r="C26" s="62"/>
      <c r="D26" s="53"/>
    </row>
    <row r="27" spans="1:7" x14ac:dyDescent="0.25">
      <c r="B27" s="62" t="s">
        <v>89</v>
      </c>
      <c r="C27" s="63">
        <v>29665.94</v>
      </c>
      <c r="D27" s="53"/>
    </row>
    <row r="28" spans="1:7" x14ac:dyDescent="0.25">
      <c r="B28" s="64" t="s">
        <v>103</v>
      </c>
      <c r="C28" s="65">
        <v>30996.720000000001</v>
      </c>
      <c r="D28" s="53"/>
    </row>
    <row r="29" spans="1:7" x14ac:dyDescent="0.25">
      <c r="B29" s="62" t="s">
        <v>90</v>
      </c>
      <c r="C29" s="66">
        <f>C28-C27</f>
        <v>1330.7800000000025</v>
      </c>
      <c r="D29" s="53"/>
    </row>
    <row r="30" spans="1:7" x14ac:dyDescent="0.25">
      <c r="B30" s="45"/>
      <c r="C30" s="45"/>
      <c r="D30" s="53"/>
    </row>
    <row r="31" spans="1:7" x14ac:dyDescent="0.25">
      <c r="A31" s="1" t="s">
        <v>91</v>
      </c>
      <c r="B31" s="45" t="s">
        <v>104</v>
      </c>
      <c r="C31" s="45"/>
      <c r="D31" s="53"/>
    </row>
    <row r="32" spans="1:7" x14ac:dyDescent="0.25">
      <c r="B32" s="45" t="s">
        <v>93</v>
      </c>
      <c r="C32" s="45"/>
      <c r="D32" s="53"/>
    </row>
    <row r="33" spans="1:4" x14ac:dyDescent="0.25">
      <c r="B33" s="45" t="s">
        <v>105</v>
      </c>
      <c r="C33" s="45"/>
      <c r="D33" s="53"/>
    </row>
    <row r="34" spans="1:4" s="2" customFormat="1" x14ac:dyDescent="0.25">
      <c r="A34" s="1"/>
      <c r="B34"/>
      <c r="C34" s="45"/>
      <c r="D34" s="67"/>
    </row>
    <row r="35" spans="1:4" s="2" customFormat="1" x14ac:dyDescent="0.25">
      <c r="A35" s="1"/>
      <c r="B35" s="62" t="s">
        <v>92</v>
      </c>
      <c r="C35" s="45"/>
      <c r="D35" s="67"/>
    </row>
    <row r="36" spans="1:4" x14ac:dyDescent="0.25">
      <c r="B36" s="45"/>
      <c r="C36" s="45"/>
      <c r="D36" s="53"/>
    </row>
    <row r="37" spans="1:4" x14ac:dyDescent="0.25">
      <c r="B37" s="45"/>
      <c r="C37" s="45"/>
      <c r="D37" s="5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2026-03-01T07:01:08Z</dcterms:modified>
</cp:coreProperties>
</file>