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5235" yWindow="3525" windowWidth="15270" windowHeight="15345" activeTab="2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'1кв'!$A$1:$E$50</definedName>
    <definedName name="_xlnm.Print_Area" localSheetId="1">'2кв'!$A$1:$E$48</definedName>
    <definedName name="_xlnm.Print_Area" localSheetId="2">'3кв'!$A$1:$E$51</definedName>
    <definedName name="_xlnm.Print_Area" localSheetId="3">'4кв'!$A$1:$E$48</definedName>
    <definedName name="_xlnm.Print_Area" localSheetId="4">отчет!$A$1:$C$33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2" l="1"/>
  <c r="E29" i="30"/>
  <c r="C14" i="32"/>
  <c r="E26" i="31"/>
  <c r="E25" i="31"/>
  <c r="C19" i="32" l="1"/>
  <c r="C18" i="32"/>
  <c r="C17" i="32"/>
  <c r="C13" i="32"/>
  <c r="C8" i="32"/>
  <c r="C6" i="32"/>
  <c r="C15" i="32" l="1"/>
  <c r="C9" i="32"/>
  <c r="E23" i="31" l="1"/>
  <c r="C12" i="32" s="1"/>
  <c r="E22" i="31"/>
  <c r="C11" i="32" s="1"/>
  <c r="C21" i="32" l="1"/>
  <c r="C22" i="32" s="1"/>
  <c r="B47" i="31"/>
  <c r="E27" i="30"/>
  <c r="E25" i="29" l="1"/>
  <c r="E23" i="30"/>
  <c r="E22" i="30"/>
  <c r="E23" i="29"/>
  <c r="E22" i="29"/>
  <c r="E26" i="29" s="1"/>
  <c r="B50" i="30" l="1"/>
  <c r="B47" i="29"/>
  <c r="E25" i="28" l="1"/>
  <c r="E23" i="28" l="1"/>
  <c r="E22" i="28"/>
  <c r="E27" i="28" s="1"/>
  <c r="B49" i="28" l="1"/>
  <c r="B50" i="28" s="1"/>
  <c r="B44" i="29" s="1"/>
  <c r="B48" i="29" s="1"/>
  <c r="B47" i="30" s="1"/>
  <c r="B51" i="30" s="1"/>
  <c r="B44" i="31" s="1"/>
  <c r="B48" i="31" s="1"/>
</calcChain>
</file>

<file path=xl/sharedStrings.xml><?xml version="1.0" encoding="utf-8"?>
<sst xmlns="http://schemas.openxmlformats.org/spreadsheetml/2006/main" count="269" uniqueCount="99">
  <si>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</si>
  <si>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</si>
  <si>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</si>
  <si>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</si>
  <si>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</si>
  <si>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</si>
  <si>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</si>
  <si>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</si>
  <si>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</si>
  <si>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</si>
  <si>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</si>
  <si>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</si>
  <si>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</si>
  <si>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</si>
  <si>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</si>
  <si>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</si>
  <si>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</si>
  <si>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</si>
  <si>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</si>
  <si>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</si>
  <si>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</si>
  <si>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</si>
  <si>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</si>
  <si>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</si>
  <si>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ул.Тимирязева, д.29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</si>
  <si>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Тимирязева</t>
    </r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</si>
  <si>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</si>
  <si>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</si>
  <si>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</si>
  <si>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</si>
  <si>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</si>
  <si>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</si>
  <si>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</si>
  <si>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№74 от   01.06.2016 г.</t>
    </r>
  </si>
  <si>
    <t xml:space="preserve">Расходы по содержанию и тек. Ремонту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</si>
  <si>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№15 от 23.04.2018 г.</t>
    </r>
  </si>
  <si>
    <t>Остаток на начало квартала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</si>
  <si>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Постолатий Наталии Сергеевны </t>
    </r>
  </si>
  <si>
    <t>Заказчик - Собственники МКД, в лице председателя совета МКД Постолатий Н.С.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</si>
  <si>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</si>
  <si>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</si>
  <si>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</si>
  <si>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</si>
  <si>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</si>
  <si>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Общая площадь квартир - 821,7</t>
  </si>
  <si>
    <t>Предъявлено населению 62884,71</t>
  </si>
  <si>
    <t>за 1 квартал 2025 года</t>
  </si>
  <si>
    <t>31.03.2025 г.</t>
  </si>
  <si>
    <t>Ремонт тамбурной двери и поручня (кв.16)</t>
  </si>
  <si>
    <t>1 квартал</t>
  </si>
  <si>
    <t>январь</t>
  </si>
  <si>
    <t xml:space="preserve">           2. Всего за период с "01" 01 2025 г. по "31" 03  2025 г. выполнено работ (оказано услуг) на общую сумму сорок восемь тысяч четыреста семьдесят два рубля 60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</si>
  <si>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</si>
  <si>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</si>
  <si>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</si>
  <si>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</si>
  <si>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</si>
  <si>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</si>
  <si>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Замена участка стояка ХВС в подвале (кв.13)</t>
  </si>
  <si>
    <t>апрель</t>
  </si>
  <si>
    <t>ч/час</t>
  </si>
  <si>
    <t xml:space="preserve">           2. Всего за период с "01" 04 2025 г. по "30" 06  2025 г. выполнено работ (оказано услуг) на общую сумму пятьдесят шесть тысяч четыреста двенадцать рублей 46 копеек.</t>
  </si>
  <si>
    <t>Ремонт штукатурки боковых стенок крылец (смета)</t>
  </si>
  <si>
    <t>июль</t>
  </si>
  <si>
    <t>август</t>
  </si>
  <si>
    <t>Ремонт цоколя (смета)</t>
  </si>
  <si>
    <t>Ремонт штукатурки над балконами (кв 4)</t>
  </si>
  <si>
    <t xml:space="preserve">Поверка ОПУ ТЭ </t>
  </si>
  <si>
    <t>сентябрь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</si>
  <si>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</si>
  <si>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</si>
  <si>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</si>
  <si>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</si>
  <si>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пер. Тимирязева, д. 29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</si>
  <si>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</si>
  <si>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</si>
  <si>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</si>
  <si>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</si>
  <si>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</si>
  <si>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</si>
  <si>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</si>
  <si>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</si>
  <si>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</si>
  <si>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</si>
  <si>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</si>
  <si>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</si>
  <si>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</si>
  <si>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</si>
  <si>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</si>
  <si>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Закрепление парапета на крыше ( кв.11)</t>
  </si>
  <si>
    <t>декабрь</t>
  </si>
  <si>
    <t xml:space="preserve">           2. Всего за период с "01" 10  2025 г. по "31" 12  2025 г. выполнено работ (оказано услуг) на общую сумму пятьдесят две тысячи сто тридцать рублей 25 копеек</t>
  </si>
  <si>
    <t>Непредвиденные работы 22 ч/ч</t>
  </si>
  <si>
    <t>Начислено всего 251538,84</t>
  </si>
  <si>
    <t xml:space="preserve">           2. Всего за период с "01" 07  2025 г. по "30" 09  2025 г. выполнено работ (оказано услуг) на общую сумму сто пятьдесят тысяч четыреста тридцатьдва рубля 20 копеек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</si>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</sst>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43" fontId="4" fillId="0" borderId="0" xfId="0" applyNumberFormat="1" applyFont="1"/>
    <xf numFmtId="39" fontId="7" fillId="0" borderId="0" xfId="1" applyNumberFormat="1" applyFont="1"/>
    <xf numFmtId="39" fontId="4" fillId="0" borderId="0" xfId="1" applyNumberFormat="1" applyFont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11" fillId="0" borderId="1" xfId="0" applyFont="1" applyBorder="1"/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4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21" zoomScaleSheetLayoutView="100" workbookViewId="0">
      <selection activeCell="E46" sqref="E4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7" width="9.140625" style="2"/>
    <col min="8" max="8" width="13.42578125" style="2" customWidth="1"/>
    <col min="9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29.2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46</v>
      </c>
      <c r="B3" s="81"/>
      <c r="C3" s="81"/>
      <c r="D3" s="81"/>
      <c r="E3" s="81"/>
    </row>
    <row r="4" spans="1:5" s="1" customFormat="1" ht="15.75" x14ac:dyDescent="0.25">
      <c r="A4" s="23" t="s">
        <v>13</v>
      </c>
      <c r="B4" s="24"/>
      <c r="C4" s="24"/>
      <c r="D4" s="26"/>
      <c r="E4" s="25" t="s">
        <v>47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4" t="s">
        <v>1</v>
      </c>
      <c r="B8" s="74"/>
      <c r="C8" s="74"/>
      <c r="D8" s="74"/>
      <c r="E8" s="74"/>
    </row>
    <row r="9" spans="1:5" x14ac:dyDescent="0.25">
      <c r="A9" s="70" t="s">
        <v>37</v>
      </c>
      <c r="B9" s="70"/>
      <c r="C9" s="70"/>
      <c r="D9" s="70"/>
      <c r="E9" s="70"/>
    </row>
    <row r="10" spans="1:5" ht="23.25" customHeight="1" x14ac:dyDescent="0.25">
      <c r="A10" s="83" t="s">
        <v>14</v>
      </c>
      <c r="B10" s="84"/>
      <c r="C10" s="84"/>
      <c r="D10" s="84"/>
      <c r="E10" s="84"/>
    </row>
    <row r="11" spans="1:5" ht="30" customHeight="1" x14ac:dyDescent="0.25">
      <c r="A11" s="70" t="s">
        <v>35</v>
      </c>
      <c r="B11" s="70"/>
      <c r="C11" s="70"/>
      <c r="D11" s="70"/>
      <c r="E11" s="70"/>
    </row>
    <row r="12" spans="1:5" x14ac:dyDescent="0.25">
      <c r="A12" s="74" t="s">
        <v>15</v>
      </c>
      <c r="B12" s="75"/>
      <c r="C12" s="75"/>
      <c r="D12" s="75"/>
      <c r="E12" s="75"/>
    </row>
    <row r="13" spans="1:5" x14ac:dyDescent="0.25">
      <c r="A13" s="70" t="s">
        <v>22</v>
      </c>
      <c r="B13" s="70"/>
      <c r="C13" s="70"/>
      <c r="D13" s="70"/>
      <c r="E13" s="70"/>
    </row>
    <row r="14" spans="1:5" ht="11.25" customHeight="1" x14ac:dyDescent="0.25">
      <c r="A14" s="74" t="s">
        <v>2</v>
      </c>
      <c r="B14" s="75"/>
      <c r="C14" s="75"/>
      <c r="D14" s="75"/>
      <c r="E14" s="75"/>
    </row>
    <row r="15" spans="1:5" x14ac:dyDescent="0.25">
      <c r="A15" s="70" t="s">
        <v>42</v>
      </c>
      <c r="B15" s="70"/>
      <c r="C15" s="70"/>
      <c r="D15" s="70"/>
      <c r="E15" s="70"/>
    </row>
    <row r="16" spans="1:5" ht="10.5" customHeight="1" x14ac:dyDescent="0.25">
      <c r="A16" s="74" t="s">
        <v>16</v>
      </c>
      <c r="B16" s="75"/>
      <c r="C16" s="75"/>
      <c r="D16" s="75"/>
      <c r="E16" s="75"/>
    </row>
    <row r="17" spans="1:8" ht="30.75" customHeight="1" x14ac:dyDescent="0.25">
      <c r="A17" s="70" t="s">
        <v>17</v>
      </c>
      <c r="B17" s="70"/>
      <c r="C17" s="70"/>
      <c r="D17" s="70"/>
      <c r="E17" s="70"/>
    </row>
    <row r="18" spans="1:8" ht="63.75" customHeight="1" x14ac:dyDescent="0.25">
      <c r="A18" s="70" t="s">
        <v>33</v>
      </c>
      <c r="B18" s="70"/>
      <c r="C18" s="70"/>
      <c r="D18" s="70"/>
      <c r="E18" s="70"/>
    </row>
    <row r="19" spans="1:8" ht="33.75" customHeight="1" x14ac:dyDescent="0.25">
      <c r="A19" s="76" t="s">
        <v>25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821.7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41</v>
      </c>
      <c r="B22" s="8" t="s">
        <v>39</v>
      </c>
      <c r="C22" s="3" t="s">
        <v>4</v>
      </c>
      <c r="D22" s="3">
        <v>14.48</v>
      </c>
      <c r="E22" s="7">
        <f>D22*F20*G20</f>
        <v>35694.648000000001</v>
      </c>
      <c r="H22" s="15"/>
    </row>
    <row r="23" spans="1:8" x14ac:dyDescent="0.25">
      <c r="A23" s="6" t="s">
        <v>40</v>
      </c>
      <c r="B23" s="8" t="s">
        <v>23</v>
      </c>
      <c r="C23" s="3" t="s">
        <v>4</v>
      </c>
      <c r="D23" s="3">
        <v>4.68</v>
      </c>
      <c r="E23" s="7">
        <f>D23*F20*G20</f>
        <v>11536.668</v>
      </c>
      <c r="H23" s="15"/>
    </row>
    <row r="24" spans="1:8" x14ac:dyDescent="0.25">
      <c r="A24" s="19" t="s">
        <v>27</v>
      </c>
      <c r="B24" s="8" t="s">
        <v>49</v>
      </c>
      <c r="C24" s="20" t="s">
        <v>28</v>
      </c>
      <c r="D24" s="20"/>
      <c r="E24" s="7">
        <v>240</v>
      </c>
      <c r="H24" s="15"/>
    </row>
    <row r="25" spans="1:8" ht="30" x14ac:dyDescent="0.25">
      <c r="A25" s="36" t="s">
        <v>48</v>
      </c>
      <c r="B25" s="8" t="s">
        <v>50</v>
      </c>
      <c r="C25" s="20"/>
      <c r="D25" s="20">
        <v>3</v>
      </c>
      <c r="E25" s="7">
        <f>D25*333.76</f>
        <v>1001.28</v>
      </c>
      <c r="H25" s="15"/>
    </row>
    <row r="26" spans="1:8" x14ac:dyDescent="0.25">
      <c r="A26" s="19"/>
      <c r="B26" s="8"/>
      <c r="C26" s="20"/>
      <c r="D26" s="20"/>
      <c r="E26" s="7"/>
      <c r="H26" s="15"/>
    </row>
    <row r="27" spans="1:8" s="13" customFormat="1" x14ac:dyDescent="0.25">
      <c r="A27" s="9" t="s">
        <v>26</v>
      </c>
      <c r="B27" s="10"/>
      <c r="C27" s="11"/>
      <c r="D27" s="22"/>
      <c r="E27" s="12">
        <f>SUM(E22:E26)</f>
        <v>48472.595999999998</v>
      </c>
    </row>
    <row r="29" spans="1:8" ht="31.5" customHeight="1" x14ac:dyDescent="0.25">
      <c r="A29" s="77" t="s">
        <v>51</v>
      </c>
      <c r="B29" s="77"/>
      <c r="C29" s="77"/>
      <c r="D29" s="77"/>
      <c r="E29" s="77"/>
      <c r="H29" s="2" t="s">
        <v>18</v>
      </c>
    </row>
    <row r="30" spans="1:8" ht="31.5" customHeight="1" x14ac:dyDescent="0.25">
      <c r="A30" s="70" t="s">
        <v>21</v>
      </c>
      <c r="B30" s="70"/>
      <c r="C30" s="70"/>
      <c r="D30" s="70"/>
      <c r="E30" s="70"/>
    </row>
    <row r="31" spans="1:8" x14ac:dyDescent="0.25">
      <c r="A31" s="70" t="s">
        <v>20</v>
      </c>
      <c r="B31" s="70"/>
      <c r="C31" s="70"/>
      <c r="D31" s="70"/>
      <c r="E31" s="70"/>
    </row>
    <row r="32" spans="1:8" ht="30.75" customHeight="1" x14ac:dyDescent="0.25">
      <c r="A32" s="70" t="s">
        <v>29</v>
      </c>
      <c r="B32" s="70"/>
      <c r="C32" s="70"/>
      <c r="D32" s="70"/>
      <c r="E32" s="70"/>
    </row>
    <row r="33" spans="1:6" x14ac:dyDescent="0.25">
      <c r="A33" s="70" t="s">
        <v>18</v>
      </c>
      <c r="B33" s="70"/>
      <c r="C33" s="70"/>
      <c r="D33" s="70"/>
      <c r="E33" s="70"/>
    </row>
    <row r="34" spans="1:6" x14ac:dyDescent="0.25">
      <c r="A34" s="28"/>
      <c r="B34" s="28"/>
      <c r="C34" s="28"/>
      <c r="D34" s="28"/>
      <c r="E34" s="28"/>
    </row>
    <row r="35" spans="1:6" x14ac:dyDescent="0.25">
      <c r="A35" s="73" t="s">
        <v>5</v>
      </c>
      <c r="B35" s="73"/>
      <c r="C35" s="73"/>
      <c r="D35" s="73"/>
      <c r="E35" s="73"/>
    </row>
    <row r="36" spans="1:6" x14ac:dyDescent="0.25">
      <c r="A36" s="70" t="s">
        <v>18</v>
      </c>
      <c r="B36" s="70"/>
      <c r="C36" s="70"/>
      <c r="D36" s="70"/>
      <c r="E36" s="70"/>
    </row>
    <row r="37" spans="1:6" x14ac:dyDescent="0.25">
      <c r="A37" s="71" t="s">
        <v>43</v>
      </c>
      <c r="B37" s="71"/>
      <c r="C37" s="71"/>
      <c r="D37" s="71"/>
      <c r="E37" s="71"/>
    </row>
    <row r="38" spans="1:6" x14ac:dyDescent="0.25">
      <c r="B38" s="72" t="s">
        <v>19</v>
      </c>
      <c r="C38" s="72"/>
      <c r="D38" s="72"/>
      <c r="E38" s="5" t="s">
        <v>6</v>
      </c>
    </row>
    <row r="39" spans="1:6" x14ac:dyDescent="0.25">
      <c r="A39" s="30"/>
      <c r="B39" s="30"/>
      <c r="C39" s="30"/>
      <c r="D39" s="30"/>
      <c r="E39" s="30"/>
    </row>
    <row r="40" spans="1:6" x14ac:dyDescent="0.25">
      <c r="A40" s="71" t="s">
        <v>38</v>
      </c>
      <c r="B40" s="71"/>
      <c r="C40" s="71"/>
      <c r="D40" s="71"/>
      <c r="E40" s="71"/>
    </row>
    <row r="41" spans="1:6" x14ac:dyDescent="0.25">
      <c r="B41" s="72" t="s">
        <v>19</v>
      </c>
      <c r="C41" s="72"/>
      <c r="D41" s="72"/>
      <c r="E41" s="5" t="s">
        <v>6</v>
      </c>
    </row>
    <row r="43" spans="1:6" x14ac:dyDescent="0.25">
      <c r="A43" s="27" t="s">
        <v>44</v>
      </c>
    </row>
    <row r="44" spans="1:6" x14ac:dyDescent="0.25">
      <c r="A44" s="13" t="s">
        <v>30</v>
      </c>
    </row>
    <row r="45" spans="1:6" x14ac:dyDescent="0.25">
      <c r="A45" s="13" t="s">
        <v>36</v>
      </c>
      <c r="B45" s="16">
        <v>26541.59</v>
      </c>
    </row>
    <row r="46" spans="1:6" ht="18.75" customHeight="1" x14ac:dyDescent="0.25">
      <c r="A46" s="29" t="s">
        <v>45</v>
      </c>
      <c r="B46" s="17"/>
    </row>
    <row r="47" spans="1:6" x14ac:dyDescent="0.25">
      <c r="A47" s="29" t="s">
        <v>32</v>
      </c>
      <c r="B47" s="17">
        <v>62884.71</v>
      </c>
      <c r="F47" s="21"/>
    </row>
    <row r="48" spans="1:6" x14ac:dyDescent="0.25">
      <c r="A48" s="29"/>
      <c r="B48" s="17"/>
      <c r="F48" s="21"/>
    </row>
    <row r="49" spans="1:2" ht="30" x14ac:dyDescent="0.25">
      <c r="A49" s="29" t="s">
        <v>34</v>
      </c>
      <c r="B49" s="17">
        <f>E27</f>
        <v>48472.595999999998</v>
      </c>
    </row>
    <row r="50" spans="1:2" x14ac:dyDescent="0.25">
      <c r="A50" s="14" t="s">
        <v>31</v>
      </c>
      <c r="B50" s="16">
        <f>B45+B47+B48-B49</f>
        <v>40953.704000000005</v>
      </c>
    </row>
    <row r="52" spans="1:2" x14ac:dyDescent="0.25">
      <c r="B52" s="2">
        <v>26541.59</v>
      </c>
    </row>
    <row r="53" spans="1:2" x14ac:dyDescent="0.25">
      <c r="B53" s="15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9" zoomScaleSheetLayoutView="100" workbookViewId="0">
      <selection activeCell="I11" sqref="I1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7" width="9.140625" style="2"/>
    <col min="8" max="8" width="13.42578125" style="2" customWidth="1"/>
    <col min="9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29.2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52</v>
      </c>
      <c r="B3" s="81"/>
      <c r="C3" s="81"/>
      <c r="D3" s="81"/>
      <c r="E3" s="81"/>
    </row>
    <row r="4" spans="1:5" s="1" customFormat="1" ht="15.75" x14ac:dyDescent="0.25">
      <c r="A4" s="23" t="s">
        <v>13</v>
      </c>
      <c r="B4" s="24"/>
      <c r="C4" s="24"/>
      <c r="D4" s="26"/>
      <c r="E4" s="25" t="s">
        <v>53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4" t="s">
        <v>1</v>
      </c>
      <c r="B8" s="74"/>
      <c r="C8" s="74"/>
      <c r="D8" s="74"/>
      <c r="E8" s="74"/>
    </row>
    <row r="9" spans="1:5" x14ac:dyDescent="0.25">
      <c r="A9" s="70" t="s">
        <v>37</v>
      </c>
      <c r="B9" s="70"/>
      <c r="C9" s="70"/>
      <c r="D9" s="70"/>
      <c r="E9" s="70"/>
    </row>
    <row r="10" spans="1:5" ht="23.25" customHeight="1" x14ac:dyDescent="0.25">
      <c r="A10" s="83" t="s">
        <v>14</v>
      </c>
      <c r="B10" s="84"/>
      <c r="C10" s="84"/>
      <c r="D10" s="84"/>
      <c r="E10" s="84"/>
    </row>
    <row r="11" spans="1:5" ht="30" customHeight="1" x14ac:dyDescent="0.25">
      <c r="A11" s="70" t="s">
        <v>35</v>
      </c>
      <c r="B11" s="70"/>
      <c r="C11" s="70"/>
      <c r="D11" s="70"/>
      <c r="E11" s="70"/>
    </row>
    <row r="12" spans="1:5" x14ac:dyDescent="0.25">
      <c r="A12" s="74" t="s">
        <v>15</v>
      </c>
      <c r="B12" s="75"/>
      <c r="C12" s="75"/>
      <c r="D12" s="75"/>
      <c r="E12" s="75"/>
    </row>
    <row r="13" spans="1:5" x14ac:dyDescent="0.25">
      <c r="A13" s="70" t="s">
        <v>22</v>
      </c>
      <c r="B13" s="70"/>
      <c r="C13" s="70"/>
      <c r="D13" s="70"/>
      <c r="E13" s="70"/>
    </row>
    <row r="14" spans="1:5" ht="11.25" customHeight="1" x14ac:dyDescent="0.25">
      <c r="A14" s="74" t="s">
        <v>2</v>
      </c>
      <c r="B14" s="75"/>
      <c r="C14" s="75"/>
      <c r="D14" s="75"/>
      <c r="E14" s="75"/>
    </row>
    <row r="15" spans="1:5" x14ac:dyDescent="0.25">
      <c r="A15" s="70" t="s">
        <v>42</v>
      </c>
      <c r="B15" s="70"/>
      <c r="C15" s="70"/>
      <c r="D15" s="70"/>
      <c r="E15" s="70"/>
    </row>
    <row r="16" spans="1:5" ht="10.5" customHeight="1" x14ac:dyDescent="0.25">
      <c r="A16" s="74" t="s">
        <v>16</v>
      </c>
      <c r="B16" s="75"/>
      <c r="C16" s="75"/>
      <c r="D16" s="75"/>
      <c r="E16" s="75"/>
    </row>
    <row r="17" spans="1:8" ht="30.75" customHeight="1" x14ac:dyDescent="0.25">
      <c r="A17" s="70" t="s">
        <v>17</v>
      </c>
      <c r="B17" s="70"/>
      <c r="C17" s="70"/>
      <c r="D17" s="70"/>
      <c r="E17" s="70"/>
    </row>
    <row r="18" spans="1:8" ht="63.75" customHeight="1" x14ac:dyDescent="0.25">
      <c r="A18" s="70" t="s">
        <v>33</v>
      </c>
      <c r="B18" s="70"/>
      <c r="C18" s="70"/>
      <c r="D18" s="70"/>
      <c r="E18" s="70"/>
    </row>
    <row r="19" spans="1:8" ht="33.75" customHeight="1" x14ac:dyDescent="0.25">
      <c r="A19" s="76" t="s">
        <v>25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821.7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41</v>
      </c>
      <c r="B22" s="8" t="s">
        <v>39</v>
      </c>
      <c r="C22" s="3" t="s">
        <v>4</v>
      </c>
      <c r="D22" s="3">
        <v>14.48</v>
      </c>
      <c r="E22" s="7">
        <f>D22*F20*G20</f>
        <v>35694.648000000001</v>
      </c>
      <c r="H22" s="15"/>
    </row>
    <row r="23" spans="1:8" x14ac:dyDescent="0.25">
      <c r="A23" s="6" t="s">
        <v>40</v>
      </c>
      <c r="B23" s="8" t="s">
        <v>23</v>
      </c>
      <c r="C23" s="3" t="s">
        <v>4</v>
      </c>
      <c r="D23" s="3">
        <v>4.68</v>
      </c>
      <c r="E23" s="7">
        <f>D23*F20*G20</f>
        <v>11536.668</v>
      </c>
      <c r="H23" s="15"/>
    </row>
    <row r="24" spans="1:8" x14ac:dyDescent="0.25">
      <c r="A24" s="19" t="s">
        <v>27</v>
      </c>
      <c r="B24" s="8" t="s">
        <v>54</v>
      </c>
      <c r="C24" s="20" t="s">
        <v>28</v>
      </c>
      <c r="D24" s="20"/>
      <c r="E24" s="7">
        <v>6510.26</v>
      </c>
      <c r="H24" s="15"/>
    </row>
    <row r="25" spans="1:8" ht="30" x14ac:dyDescent="0.25">
      <c r="A25" s="37" t="s">
        <v>58</v>
      </c>
      <c r="B25" s="38" t="s">
        <v>59</v>
      </c>
      <c r="C25" s="20" t="s">
        <v>60</v>
      </c>
      <c r="D25" s="20">
        <v>8</v>
      </c>
      <c r="E25" s="7">
        <f>D25*333.86</f>
        <v>2670.88</v>
      </c>
      <c r="H25" s="15"/>
    </row>
    <row r="26" spans="1:8" s="13" customFormat="1" x14ac:dyDescent="0.25">
      <c r="A26" s="9" t="s">
        <v>26</v>
      </c>
      <c r="B26" s="10"/>
      <c r="C26" s="11"/>
      <c r="D26" s="22"/>
      <c r="E26" s="12">
        <f>SUM(E22:E25)</f>
        <v>56412.455999999998</v>
      </c>
    </row>
    <row r="28" spans="1:8" ht="31.5" customHeight="1" x14ac:dyDescent="0.25">
      <c r="A28" s="77" t="s">
        <v>61</v>
      </c>
      <c r="B28" s="77"/>
      <c r="C28" s="77"/>
      <c r="D28" s="77"/>
      <c r="E28" s="77"/>
      <c r="H28" s="2" t="s">
        <v>18</v>
      </c>
    </row>
    <row r="29" spans="1:8" ht="31.5" customHeight="1" x14ac:dyDescent="0.25">
      <c r="A29" s="70" t="s">
        <v>21</v>
      </c>
      <c r="B29" s="70"/>
      <c r="C29" s="70"/>
      <c r="D29" s="70"/>
      <c r="E29" s="70"/>
    </row>
    <row r="30" spans="1:8" x14ac:dyDescent="0.25">
      <c r="A30" s="70" t="s">
        <v>20</v>
      </c>
      <c r="B30" s="70"/>
      <c r="C30" s="70"/>
      <c r="D30" s="70"/>
      <c r="E30" s="70"/>
    </row>
    <row r="31" spans="1:8" ht="30.75" customHeight="1" x14ac:dyDescent="0.25">
      <c r="A31" s="70" t="s">
        <v>29</v>
      </c>
      <c r="B31" s="70"/>
      <c r="C31" s="70"/>
      <c r="D31" s="70"/>
      <c r="E31" s="70"/>
    </row>
    <row r="32" spans="1:8" x14ac:dyDescent="0.25">
      <c r="A32" s="70" t="s">
        <v>18</v>
      </c>
      <c r="B32" s="70"/>
      <c r="C32" s="70"/>
      <c r="D32" s="70"/>
      <c r="E32" s="70"/>
    </row>
    <row r="33" spans="1:6" x14ac:dyDescent="0.25">
      <c r="A33" s="34"/>
      <c r="B33" s="34"/>
      <c r="C33" s="34"/>
      <c r="D33" s="34"/>
      <c r="E33" s="34"/>
    </row>
    <row r="34" spans="1:6" x14ac:dyDescent="0.25">
      <c r="A34" s="73" t="s">
        <v>5</v>
      </c>
      <c r="B34" s="73"/>
      <c r="C34" s="73"/>
      <c r="D34" s="73"/>
      <c r="E34" s="73"/>
    </row>
    <row r="35" spans="1:6" x14ac:dyDescent="0.25">
      <c r="A35" s="70" t="s">
        <v>18</v>
      </c>
      <c r="B35" s="70"/>
      <c r="C35" s="70"/>
      <c r="D35" s="70"/>
      <c r="E35" s="70"/>
    </row>
    <row r="36" spans="1:6" x14ac:dyDescent="0.25">
      <c r="A36" s="71" t="s">
        <v>43</v>
      </c>
      <c r="B36" s="71"/>
      <c r="C36" s="71"/>
      <c r="D36" s="71"/>
      <c r="E36" s="71"/>
    </row>
    <row r="37" spans="1:6" x14ac:dyDescent="0.25">
      <c r="B37" s="72" t="s">
        <v>19</v>
      </c>
      <c r="C37" s="72"/>
      <c r="D37" s="72"/>
      <c r="E37" s="5" t="s">
        <v>6</v>
      </c>
    </row>
    <row r="38" spans="1:6" x14ac:dyDescent="0.25">
      <c r="A38" s="32"/>
      <c r="B38" s="32"/>
      <c r="C38" s="32"/>
      <c r="D38" s="32"/>
      <c r="E38" s="32"/>
    </row>
    <row r="39" spans="1:6" x14ac:dyDescent="0.25">
      <c r="A39" s="71" t="s">
        <v>38</v>
      </c>
      <c r="B39" s="71"/>
      <c r="C39" s="71"/>
      <c r="D39" s="71"/>
      <c r="E39" s="71"/>
    </row>
    <row r="40" spans="1:6" x14ac:dyDescent="0.25">
      <c r="B40" s="72" t="s">
        <v>19</v>
      </c>
      <c r="C40" s="72"/>
      <c r="D40" s="72"/>
      <c r="E40" s="5" t="s">
        <v>6</v>
      </c>
    </row>
    <row r="42" spans="1:6" x14ac:dyDescent="0.25">
      <c r="A42" s="27" t="s">
        <v>44</v>
      </c>
    </row>
    <row r="43" spans="1:6" x14ac:dyDescent="0.25">
      <c r="A43" s="13" t="s">
        <v>30</v>
      </c>
    </row>
    <row r="44" spans="1:6" x14ac:dyDescent="0.25">
      <c r="A44" s="13" t="s">
        <v>36</v>
      </c>
      <c r="B44" s="16">
        <f>'1кв'!B50</f>
        <v>40953.704000000005</v>
      </c>
    </row>
    <row r="45" spans="1:6" ht="18.75" customHeight="1" x14ac:dyDescent="0.25">
      <c r="A45" s="35" t="s">
        <v>45</v>
      </c>
      <c r="B45" s="17"/>
    </row>
    <row r="46" spans="1:6" x14ac:dyDescent="0.25">
      <c r="A46" s="35" t="s">
        <v>32</v>
      </c>
      <c r="B46" s="17">
        <v>59509.73</v>
      </c>
      <c r="F46" s="21"/>
    </row>
    <row r="47" spans="1:6" ht="30" x14ac:dyDescent="0.25">
      <c r="A47" s="35" t="s">
        <v>34</v>
      </c>
      <c r="B47" s="17">
        <f>E26</f>
        <v>56412.455999999998</v>
      </c>
    </row>
    <row r="48" spans="1:6" x14ac:dyDescent="0.25">
      <c r="A48" s="14" t="s">
        <v>31</v>
      </c>
      <c r="B48" s="16">
        <f>B44+B46-B47</f>
        <v>44050.97800000001</v>
      </c>
    </row>
    <row r="51" spans="2:2" x14ac:dyDescent="0.25">
      <c r="B51" s="15"/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topLeftCell="A34" zoomScaleSheetLayoutView="100" workbookViewId="0">
      <selection activeCell="B51" sqref="B5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7" width="9.140625" style="2"/>
    <col min="8" max="8" width="13.42578125" style="2" customWidth="1"/>
    <col min="9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29.2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55</v>
      </c>
      <c r="B3" s="81"/>
      <c r="C3" s="81"/>
      <c r="D3" s="81"/>
      <c r="E3" s="81"/>
    </row>
    <row r="4" spans="1:5" s="1" customFormat="1" ht="15.75" x14ac:dyDescent="0.25">
      <c r="A4" s="23" t="s">
        <v>13</v>
      </c>
      <c r="B4" s="24"/>
      <c r="C4" s="24"/>
      <c r="D4" s="26"/>
      <c r="E4" s="25" t="s">
        <v>56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4" t="s">
        <v>1</v>
      </c>
      <c r="B8" s="74"/>
      <c r="C8" s="74"/>
      <c r="D8" s="74"/>
      <c r="E8" s="74"/>
    </row>
    <row r="9" spans="1:5" x14ac:dyDescent="0.25">
      <c r="A9" s="70" t="s">
        <v>37</v>
      </c>
      <c r="B9" s="70"/>
      <c r="C9" s="70"/>
      <c r="D9" s="70"/>
      <c r="E9" s="70"/>
    </row>
    <row r="10" spans="1:5" ht="23.25" customHeight="1" x14ac:dyDescent="0.25">
      <c r="A10" s="83" t="s">
        <v>14</v>
      </c>
      <c r="B10" s="84"/>
      <c r="C10" s="84"/>
      <c r="D10" s="84"/>
      <c r="E10" s="84"/>
    </row>
    <row r="11" spans="1:5" ht="30" customHeight="1" x14ac:dyDescent="0.25">
      <c r="A11" s="70" t="s">
        <v>35</v>
      </c>
      <c r="B11" s="70"/>
      <c r="C11" s="70"/>
      <c r="D11" s="70"/>
      <c r="E11" s="70"/>
    </row>
    <row r="12" spans="1:5" x14ac:dyDescent="0.25">
      <c r="A12" s="74" t="s">
        <v>15</v>
      </c>
      <c r="B12" s="75"/>
      <c r="C12" s="75"/>
      <c r="D12" s="75"/>
      <c r="E12" s="75"/>
    </row>
    <row r="13" spans="1:5" x14ac:dyDescent="0.25">
      <c r="A13" s="70" t="s">
        <v>22</v>
      </c>
      <c r="B13" s="70"/>
      <c r="C13" s="70"/>
      <c r="D13" s="70"/>
      <c r="E13" s="70"/>
    </row>
    <row r="14" spans="1:5" ht="11.25" customHeight="1" x14ac:dyDescent="0.25">
      <c r="A14" s="74" t="s">
        <v>2</v>
      </c>
      <c r="B14" s="75"/>
      <c r="C14" s="75"/>
      <c r="D14" s="75"/>
      <c r="E14" s="75"/>
    </row>
    <row r="15" spans="1:5" x14ac:dyDescent="0.25">
      <c r="A15" s="70" t="s">
        <v>42</v>
      </c>
      <c r="B15" s="70"/>
      <c r="C15" s="70"/>
      <c r="D15" s="70"/>
      <c r="E15" s="70"/>
    </row>
    <row r="16" spans="1:5" ht="10.5" customHeight="1" x14ac:dyDescent="0.25">
      <c r="A16" s="74" t="s">
        <v>16</v>
      </c>
      <c r="B16" s="75"/>
      <c r="C16" s="75"/>
      <c r="D16" s="75"/>
      <c r="E16" s="75"/>
    </row>
    <row r="17" spans="1:8" ht="30.75" customHeight="1" x14ac:dyDescent="0.25">
      <c r="A17" s="70" t="s">
        <v>17</v>
      </c>
      <c r="B17" s="70"/>
      <c r="C17" s="70"/>
      <c r="D17" s="70"/>
      <c r="E17" s="70"/>
    </row>
    <row r="18" spans="1:8" ht="63.75" customHeight="1" x14ac:dyDescent="0.25">
      <c r="A18" s="70" t="s">
        <v>33</v>
      </c>
      <c r="B18" s="70"/>
      <c r="C18" s="70"/>
      <c r="D18" s="70"/>
      <c r="E18" s="70"/>
    </row>
    <row r="19" spans="1:8" ht="33.75" customHeight="1" x14ac:dyDescent="0.25">
      <c r="A19" s="76" t="s">
        <v>25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821.7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41</v>
      </c>
      <c r="B22" s="8" t="s">
        <v>39</v>
      </c>
      <c r="C22" s="3" t="s">
        <v>4</v>
      </c>
      <c r="D22" s="3">
        <v>15.54</v>
      </c>
      <c r="E22" s="7">
        <f>D22*F20*G20</f>
        <v>38307.654000000002</v>
      </c>
      <c r="H22" s="15"/>
    </row>
    <row r="23" spans="1:8" x14ac:dyDescent="0.25">
      <c r="A23" s="6" t="s">
        <v>40</v>
      </c>
      <c r="B23" s="8" t="s">
        <v>23</v>
      </c>
      <c r="C23" s="3" t="s">
        <v>4</v>
      </c>
      <c r="D23" s="3">
        <v>5.12</v>
      </c>
      <c r="E23" s="7">
        <f>D23*F20*G20</f>
        <v>12621.312000000002</v>
      </c>
      <c r="H23" s="15"/>
    </row>
    <row r="24" spans="1:8" x14ac:dyDescent="0.25">
      <c r="A24" s="19" t="s">
        <v>27</v>
      </c>
      <c r="B24" s="8" t="s">
        <v>57</v>
      </c>
      <c r="C24" s="20" t="s">
        <v>28</v>
      </c>
      <c r="D24" s="20"/>
      <c r="E24" s="7">
        <v>326.20999999999998</v>
      </c>
      <c r="H24" s="15"/>
    </row>
    <row r="25" spans="1:8" x14ac:dyDescent="0.25">
      <c r="A25" s="37" t="s">
        <v>65</v>
      </c>
      <c r="B25" s="39" t="s">
        <v>63</v>
      </c>
      <c r="C25" s="20" t="s">
        <v>28</v>
      </c>
      <c r="D25" s="20"/>
      <c r="E25" s="7">
        <v>55752.35</v>
      </c>
      <c r="H25" s="15"/>
    </row>
    <row r="26" spans="1:8" ht="30" x14ac:dyDescent="0.25">
      <c r="A26" s="37" t="s">
        <v>62</v>
      </c>
      <c r="B26" s="39" t="s">
        <v>63</v>
      </c>
      <c r="C26" s="20" t="s">
        <v>28</v>
      </c>
      <c r="D26" s="20"/>
      <c r="E26" s="7">
        <v>20054.59</v>
      </c>
      <c r="H26" s="15"/>
    </row>
    <row r="27" spans="1:8" ht="30" x14ac:dyDescent="0.25">
      <c r="A27" s="37" t="s">
        <v>66</v>
      </c>
      <c r="B27" s="45" t="s">
        <v>64</v>
      </c>
      <c r="C27" s="20" t="s">
        <v>60</v>
      </c>
      <c r="D27" s="20">
        <v>8</v>
      </c>
      <c r="E27" s="7">
        <f>D27*333.76</f>
        <v>2670.08</v>
      </c>
      <c r="H27" s="15"/>
    </row>
    <row r="28" spans="1:8" x14ac:dyDescent="0.25">
      <c r="A28" s="44" t="s">
        <v>67</v>
      </c>
      <c r="B28" s="46" t="s">
        <v>68</v>
      </c>
      <c r="C28" s="20" t="s">
        <v>28</v>
      </c>
      <c r="D28" s="20"/>
      <c r="E28" s="7">
        <v>20700</v>
      </c>
      <c r="H28" s="15"/>
    </row>
    <row r="29" spans="1:8" s="13" customFormat="1" x14ac:dyDescent="0.25">
      <c r="A29" s="9" t="s">
        <v>26</v>
      </c>
      <c r="B29" s="10"/>
      <c r="C29" s="11"/>
      <c r="D29" s="22"/>
      <c r="E29" s="12">
        <f>SUM(E22:E28)</f>
        <v>150432.196</v>
      </c>
    </row>
    <row r="31" spans="1:8" ht="31.5" customHeight="1" x14ac:dyDescent="0.25">
      <c r="A31" s="77" t="s">
        <v>94</v>
      </c>
      <c r="B31" s="77"/>
      <c r="C31" s="77"/>
      <c r="D31" s="77"/>
      <c r="E31" s="77"/>
      <c r="H31" s="2" t="s">
        <v>18</v>
      </c>
    </row>
    <row r="32" spans="1:8" ht="31.5" customHeight="1" x14ac:dyDescent="0.25">
      <c r="A32" s="70" t="s">
        <v>21</v>
      </c>
      <c r="B32" s="70"/>
      <c r="C32" s="70"/>
      <c r="D32" s="70"/>
      <c r="E32" s="70"/>
    </row>
    <row r="33" spans="1:5" x14ac:dyDescent="0.25">
      <c r="A33" s="70" t="s">
        <v>20</v>
      </c>
      <c r="B33" s="70"/>
      <c r="C33" s="70"/>
      <c r="D33" s="70"/>
      <c r="E33" s="70"/>
    </row>
    <row r="34" spans="1:5" ht="30.75" customHeight="1" x14ac:dyDescent="0.25">
      <c r="A34" s="70" t="s">
        <v>29</v>
      </c>
      <c r="B34" s="70"/>
      <c r="C34" s="70"/>
      <c r="D34" s="70"/>
      <c r="E34" s="70"/>
    </row>
    <row r="35" spans="1:5" x14ac:dyDescent="0.25">
      <c r="A35" s="70" t="s">
        <v>18</v>
      </c>
      <c r="B35" s="70"/>
      <c r="C35" s="70"/>
      <c r="D35" s="70"/>
      <c r="E35" s="70"/>
    </row>
    <row r="36" spans="1:5" x14ac:dyDescent="0.25">
      <c r="A36" s="34"/>
      <c r="B36" s="34"/>
      <c r="C36" s="34"/>
      <c r="D36" s="34"/>
      <c r="E36" s="34"/>
    </row>
    <row r="37" spans="1:5" x14ac:dyDescent="0.25">
      <c r="A37" s="73" t="s">
        <v>5</v>
      </c>
      <c r="B37" s="73"/>
      <c r="C37" s="73"/>
      <c r="D37" s="73"/>
      <c r="E37" s="73"/>
    </row>
    <row r="38" spans="1:5" x14ac:dyDescent="0.25">
      <c r="A38" s="70" t="s">
        <v>18</v>
      </c>
      <c r="B38" s="70"/>
      <c r="C38" s="70"/>
      <c r="D38" s="70"/>
      <c r="E38" s="70"/>
    </row>
    <row r="39" spans="1:5" x14ac:dyDescent="0.25">
      <c r="A39" s="71" t="s">
        <v>43</v>
      </c>
      <c r="B39" s="71"/>
      <c r="C39" s="71"/>
      <c r="D39" s="71"/>
      <c r="E39" s="71"/>
    </row>
    <row r="40" spans="1:5" x14ac:dyDescent="0.25">
      <c r="B40" s="72" t="s">
        <v>19</v>
      </c>
      <c r="C40" s="72"/>
      <c r="D40" s="72"/>
      <c r="E40" s="5" t="s">
        <v>6</v>
      </c>
    </row>
    <row r="41" spans="1:5" x14ac:dyDescent="0.25">
      <c r="A41" s="32"/>
      <c r="B41" s="32"/>
      <c r="C41" s="32"/>
      <c r="D41" s="32"/>
      <c r="E41" s="32"/>
    </row>
    <row r="42" spans="1:5" x14ac:dyDescent="0.25">
      <c r="A42" s="71" t="s">
        <v>38</v>
      </c>
      <c r="B42" s="71"/>
      <c r="C42" s="71"/>
      <c r="D42" s="71"/>
      <c r="E42" s="71"/>
    </row>
    <row r="43" spans="1:5" x14ac:dyDescent="0.25">
      <c r="B43" s="72" t="s">
        <v>19</v>
      </c>
      <c r="C43" s="72"/>
      <c r="D43" s="72"/>
      <c r="E43" s="5" t="s">
        <v>6</v>
      </c>
    </row>
    <row r="45" spans="1:5" x14ac:dyDescent="0.25">
      <c r="A45" s="27" t="s">
        <v>44</v>
      </c>
    </row>
    <row r="46" spans="1:5" x14ac:dyDescent="0.25">
      <c r="A46" s="13" t="s">
        <v>30</v>
      </c>
    </row>
    <row r="47" spans="1:5" x14ac:dyDescent="0.25">
      <c r="A47" s="13" t="s">
        <v>36</v>
      </c>
      <c r="B47" s="16">
        <f>'2кв'!B48</f>
        <v>44050.97800000001</v>
      </c>
    </row>
    <row r="48" spans="1:5" ht="18.75" customHeight="1" x14ac:dyDescent="0.25">
      <c r="A48" s="35" t="s">
        <v>45</v>
      </c>
      <c r="B48" s="17"/>
    </row>
    <row r="49" spans="1:6" x14ac:dyDescent="0.25">
      <c r="A49" s="35" t="s">
        <v>32</v>
      </c>
      <c r="B49" s="17">
        <v>64186.85</v>
      </c>
      <c r="F49" s="21"/>
    </row>
    <row r="50" spans="1:6" ht="30" x14ac:dyDescent="0.25">
      <c r="A50" s="35" t="s">
        <v>34</v>
      </c>
      <c r="B50" s="17">
        <f>E29</f>
        <v>150432.196</v>
      </c>
    </row>
    <row r="51" spans="1:6" x14ac:dyDescent="0.25">
      <c r="A51" s="14" t="s">
        <v>31</v>
      </c>
      <c r="B51" s="16">
        <f>B47+B49-B50</f>
        <v>-42194.367999999988</v>
      </c>
    </row>
    <row r="54" spans="1:6" x14ac:dyDescent="0.25">
      <c r="B54" s="15"/>
    </row>
  </sheetData>
  <mergeCells count="29">
    <mergeCell ref="A38:E38"/>
    <mergeCell ref="A39:E39"/>
    <mergeCell ref="B40:D40"/>
    <mergeCell ref="A42:E42"/>
    <mergeCell ref="B43:D43"/>
    <mergeCell ref="A37:E37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5" zoomScaleSheetLayoutView="100" workbookViewId="0">
      <selection activeCell="B47" sqref="B4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7" width="9.140625" style="2"/>
    <col min="8" max="8" width="13.42578125" style="2" customWidth="1"/>
    <col min="9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29.2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69</v>
      </c>
      <c r="B3" s="81"/>
      <c r="C3" s="81"/>
      <c r="D3" s="81"/>
      <c r="E3" s="81"/>
    </row>
    <row r="4" spans="1:5" s="1" customFormat="1" ht="15.75" x14ac:dyDescent="0.25">
      <c r="A4" s="47" t="s">
        <v>13</v>
      </c>
      <c r="B4" s="4"/>
      <c r="C4" s="4"/>
      <c r="D4" s="2"/>
      <c r="E4" s="48">
        <v>46022</v>
      </c>
    </row>
    <row r="5" spans="1:5" x14ac:dyDescent="0.25">
      <c r="A5" s="42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4" t="s">
        <v>1</v>
      </c>
      <c r="B8" s="74"/>
      <c r="C8" s="74"/>
      <c r="D8" s="74"/>
      <c r="E8" s="74"/>
    </row>
    <row r="9" spans="1:5" x14ac:dyDescent="0.25">
      <c r="A9" s="70" t="s">
        <v>37</v>
      </c>
      <c r="B9" s="70"/>
      <c r="C9" s="70"/>
      <c r="D9" s="70"/>
      <c r="E9" s="70"/>
    </row>
    <row r="10" spans="1:5" ht="23.25" customHeight="1" x14ac:dyDescent="0.25">
      <c r="A10" s="83" t="s">
        <v>14</v>
      </c>
      <c r="B10" s="84"/>
      <c r="C10" s="84"/>
      <c r="D10" s="84"/>
      <c r="E10" s="84"/>
    </row>
    <row r="11" spans="1:5" ht="30" customHeight="1" x14ac:dyDescent="0.25">
      <c r="A11" s="70" t="s">
        <v>35</v>
      </c>
      <c r="B11" s="70"/>
      <c r="C11" s="70"/>
      <c r="D11" s="70"/>
      <c r="E11" s="70"/>
    </row>
    <row r="12" spans="1:5" x14ac:dyDescent="0.25">
      <c r="A12" s="74" t="s">
        <v>15</v>
      </c>
      <c r="B12" s="75"/>
      <c r="C12" s="75"/>
      <c r="D12" s="75"/>
      <c r="E12" s="75"/>
    </row>
    <row r="13" spans="1:5" x14ac:dyDescent="0.25">
      <c r="A13" s="70" t="s">
        <v>22</v>
      </c>
      <c r="B13" s="70"/>
      <c r="C13" s="70"/>
      <c r="D13" s="70"/>
      <c r="E13" s="70"/>
    </row>
    <row r="14" spans="1:5" ht="11.25" customHeight="1" x14ac:dyDescent="0.25">
      <c r="A14" s="74" t="s">
        <v>2</v>
      </c>
      <c r="B14" s="75"/>
      <c r="C14" s="75"/>
      <c r="D14" s="75"/>
      <c r="E14" s="75"/>
    </row>
    <row r="15" spans="1:5" x14ac:dyDescent="0.25">
      <c r="A15" s="70" t="s">
        <v>42</v>
      </c>
      <c r="B15" s="70"/>
      <c r="C15" s="70"/>
      <c r="D15" s="70"/>
      <c r="E15" s="70"/>
    </row>
    <row r="16" spans="1:5" ht="10.5" customHeight="1" x14ac:dyDescent="0.25">
      <c r="A16" s="74" t="s">
        <v>16</v>
      </c>
      <c r="B16" s="75"/>
      <c r="C16" s="75"/>
      <c r="D16" s="75"/>
      <c r="E16" s="75"/>
    </row>
    <row r="17" spans="1:8" ht="30.75" customHeight="1" x14ac:dyDescent="0.25">
      <c r="A17" s="70" t="s">
        <v>17</v>
      </c>
      <c r="B17" s="70"/>
      <c r="C17" s="70"/>
      <c r="D17" s="70"/>
      <c r="E17" s="70"/>
    </row>
    <row r="18" spans="1:8" ht="63.75" customHeight="1" x14ac:dyDescent="0.25">
      <c r="A18" s="70" t="s">
        <v>33</v>
      </c>
      <c r="B18" s="70"/>
      <c r="C18" s="70"/>
      <c r="D18" s="70"/>
      <c r="E18" s="70"/>
    </row>
    <row r="19" spans="1:8" ht="33.75" customHeight="1" x14ac:dyDescent="0.25">
      <c r="A19" s="76" t="s">
        <v>25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821.7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41</v>
      </c>
      <c r="B22" s="8" t="s">
        <v>39</v>
      </c>
      <c r="C22" s="3" t="s">
        <v>4</v>
      </c>
      <c r="D22" s="3">
        <v>15.54</v>
      </c>
      <c r="E22" s="7">
        <f>D22*F20*G20</f>
        <v>38307.654000000002</v>
      </c>
      <c r="H22" s="15"/>
    </row>
    <row r="23" spans="1:8" x14ac:dyDescent="0.25">
      <c r="A23" s="6" t="s">
        <v>40</v>
      </c>
      <c r="B23" s="8" t="s">
        <v>23</v>
      </c>
      <c r="C23" s="3" t="s">
        <v>4</v>
      </c>
      <c r="D23" s="3">
        <v>5.12</v>
      </c>
      <c r="E23" s="7">
        <f>D23*F20*G20</f>
        <v>12621.312000000002</v>
      </c>
      <c r="H23" s="15"/>
    </row>
    <row r="24" spans="1:8" x14ac:dyDescent="0.25">
      <c r="A24" s="19" t="s">
        <v>27</v>
      </c>
      <c r="B24" s="8" t="s">
        <v>70</v>
      </c>
      <c r="C24" s="20" t="s">
        <v>28</v>
      </c>
      <c r="D24" s="20"/>
      <c r="E24" s="7">
        <v>200</v>
      </c>
      <c r="H24" s="15"/>
    </row>
    <row r="25" spans="1:8" ht="30" x14ac:dyDescent="0.25">
      <c r="A25" s="37" t="s">
        <v>89</v>
      </c>
      <c r="B25" s="39" t="s">
        <v>90</v>
      </c>
      <c r="C25" s="20" t="s">
        <v>60</v>
      </c>
      <c r="D25" s="20">
        <v>3</v>
      </c>
      <c r="E25" s="7">
        <f>D25*333.76</f>
        <v>1001.28</v>
      </c>
      <c r="H25" s="15"/>
    </row>
    <row r="26" spans="1:8" s="13" customFormat="1" x14ac:dyDescent="0.25">
      <c r="A26" s="9" t="s">
        <v>26</v>
      </c>
      <c r="B26" s="10"/>
      <c r="C26" s="11"/>
      <c r="D26" s="22"/>
      <c r="E26" s="12">
        <f>SUM(E22:E25)</f>
        <v>52130.245999999999</v>
      </c>
    </row>
    <row r="28" spans="1:8" ht="31.5" customHeight="1" x14ac:dyDescent="0.25">
      <c r="A28" s="77" t="s">
        <v>91</v>
      </c>
      <c r="B28" s="77"/>
      <c r="C28" s="77"/>
      <c r="D28" s="77"/>
      <c r="E28" s="77"/>
      <c r="H28" s="2" t="s">
        <v>18</v>
      </c>
    </row>
    <row r="29" spans="1:8" ht="31.5" customHeight="1" x14ac:dyDescent="0.25">
      <c r="A29" s="70" t="s">
        <v>21</v>
      </c>
      <c r="B29" s="70"/>
      <c r="C29" s="70"/>
      <c r="D29" s="70"/>
      <c r="E29" s="70"/>
    </row>
    <row r="30" spans="1:8" x14ac:dyDescent="0.25">
      <c r="A30" s="70" t="s">
        <v>20</v>
      </c>
      <c r="B30" s="70"/>
      <c r="C30" s="70"/>
      <c r="D30" s="70"/>
      <c r="E30" s="70"/>
    </row>
    <row r="31" spans="1:8" ht="30.75" customHeight="1" x14ac:dyDescent="0.25">
      <c r="A31" s="70" t="s">
        <v>29</v>
      </c>
      <c r="B31" s="70"/>
      <c r="C31" s="70"/>
      <c r="D31" s="70"/>
      <c r="E31" s="70"/>
    </row>
    <row r="32" spans="1:8" x14ac:dyDescent="0.25">
      <c r="A32" s="70" t="s">
        <v>18</v>
      </c>
      <c r="B32" s="70"/>
      <c r="C32" s="70"/>
      <c r="D32" s="70"/>
      <c r="E32" s="70"/>
    </row>
    <row r="33" spans="1:6" x14ac:dyDescent="0.25">
      <c r="A33" s="40"/>
      <c r="B33" s="40"/>
      <c r="C33" s="40"/>
      <c r="D33" s="40"/>
      <c r="E33" s="40"/>
    </row>
    <row r="34" spans="1:6" x14ac:dyDescent="0.25">
      <c r="A34" s="73" t="s">
        <v>5</v>
      </c>
      <c r="B34" s="73"/>
      <c r="C34" s="73"/>
      <c r="D34" s="73"/>
      <c r="E34" s="73"/>
    </row>
    <row r="35" spans="1:6" x14ac:dyDescent="0.25">
      <c r="A35" s="70" t="s">
        <v>18</v>
      </c>
      <c r="B35" s="70"/>
      <c r="C35" s="70"/>
      <c r="D35" s="70"/>
      <c r="E35" s="70"/>
    </row>
    <row r="36" spans="1:6" x14ac:dyDescent="0.25">
      <c r="A36" s="71" t="s">
        <v>43</v>
      </c>
      <c r="B36" s="71"/>
      <c r="C36" s="71"/>
      <c r="D36" s="71"/>
      <c r="E36" s="71"/>
    </row>
    <row r="37" spans="1:6" x14ac:dyDescent="0.25">
      <c r="B37" s="72" t="s">
        <v>19</v>
      </c>
      <c r="C37" s="72"/>
      <c r="D37" s="72"/>
      <c r="E37" s="5" t="s">
        <v>6</v>
      </c>
    </row>
    <row r="38" spans="1:6" x14ac:dyDescent="0.25">
      <c r="A38" s="41"/>
      <c r="B38" s="41"/>
      <c r="C38" s="41"/>
      <c r="D38" s="41"/>
      <c r="E38" s="41"/>
    </row>
    <row r="39" spans="1:6" x14ac:dyDescent="0.25">
      <c r="A39" s="71" t="s">
        <v>38</v>
      </c>
      <c r="B39" s="71"/>
      <c r="C39" s="71"/>
      <c r="D39" s="71"/>
      <c r="E39" s="71"/>
    </row>
    <row r="40" spans="1:6" x14ac:dyDescent="0.25">
      <c r="B40" s="72" t="s">
        <v>19</v>
      </c>
      <c r="C40" s="72"/>
      <c r="D40" s="72"/>
      <c r="E40" s="5" t="s">
        <v>6</v>
      </c>
    </row>
    <row r="42" spans="1:6" x14ac:dyDescent="0.25">
      <c r="A42" s="27" t="s">
        <v>44</v>
      </c>
    </row>
    <row r="43" spans="1:6" x14ac:dyDescent="0.25">
      <c r="A43" s="13" t="s">
        <v>30</v>
      </c>
    </row>
    <row r="44" spans="1:6" x14ac:dyDescent="0.25">
      <c r="A44" s="13" t="s">
        <v>36</v>
      </c>
      <c r="B44" s="16">
        <f>'3кв'!B51</f>
        <v>-42194.367999999988</v>
      </c>
    </row>
    <row r="45" spans="1:6" ht="18.75" customHeight="1" x14ac:dyDescent="0.25">
      <c r="A45" s="43" t="s">
        <v>45</v>
      </c>
      <c r="B45" s="17"/>
    </row>
    <row r="46" spans="1:6" x14ac:dyDescent="0.25">
      <c r="A46" s="43" t="s">
        <v>32</v>
      </c>
      <c r="B46" s="17">
        <v>64957.55</v>
      </c>
      <c r="F46" s="21"/>
    </row>
    <row r="47" spans="1:6" ht="30" x14ac:dyDescent="0.25">
      <c r="A47" s="43" t="s">
        <v>34</v>
      </c>
      <c r="B47" s="17">
        <f>E26</f>
        <v>52130.245999999999</v>
      </c>
    </row>
    <row r="48" spans="1:6" x14ac:dyDescent="0.25">
      <c r="A48" s="14" t="s">
        <v>31</v>
      </c>
      <c r="B48" s="16">
        <f>B44+B46-B47</f>
        <v>-29367.063999999984</v>
      </c>
    </row>
    <row r="51" spans="2:2" x14ac:dyDescent="0.25">
      <c r="B51" s="15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zoomScaleSheetLayoutView="100" workbookViewId="0">
      <selection activeCell="B33" sqref="B33"/>
    </sheetView>
  </sheetViews>
  <sheetFormatPr defaultRowHeight="15.75" x14ac:dyDescent="0.25"/>
  <cols>
    <col min="1" max="1" width="10.5703125" style="50" customWidth="1"/>
    <col min="2" max="2" width="69.5703125" style="50" customWidth="1"/>
    <col min="3" max="3" width="15.28515625" style="50" customWidth="1"/>
    <col min="4" max="4" width="11.85546875" style="50" customWidth="1"/>
    <col min="5" max="5" width="14.7109375" style="50" customWidth="1"/>
    <col min="6" max="6" width="12.42578125" style="50" customWidth="1"/>
    <col min="7" max="7" width="12" style="50" customWidth="1"/>
    <col min="8" max="8" width="13.5703125" style="50" customWidth="1"/>
    <col min="9" max="16384" width="9.140625" style="50"/>
  </cols>
  <sheetData>
    <row r="1" spans="1:5" x14ac:dyDescent="0.25">
      <c r="A1" s="86" t="s">
        <v>71</v>
      </c>
      <c r="B1" s="86"/>
      <c r="C1" s="86"/>
      <c r="D1" s="49"/>
    </row>
    <row r="2" spans="1:5" x14ac:dyDescent="0.25">
      <c r="A2" s="87" t="s">
        <v>72</v>
      </c>
      <c r="B2" s="87"/>
      <c r="C2" s="87"/>
      <c r="D2" s="51"/>
    </row>
    <row r="3" spans="1:5" x14ac:dyDescent="0.25">
      <c r="A3" s="87" t="s">
        <v>88</v>
      </c>
      <c r="B3" s="87"/>
      <c r="C3" s="87"/>
      <c r="D3" s="51"/>
    </row>
    <row r="4" spans="1:5" x14ac:dyDescent="0.25">
      <c r="A4" s="86" t="s">
        <v>73</v>
      </c>
      <c r="B4" s="86"/>
      <c r="C4" s="86"/>
      <c r="D4" s="49"/>
    </row>
    <row r="5" spans="1:5" x14ac:dyDescent="0.25">
      <c r="A5" s="88"/>
      <c r="B5" s="88"/>
      <c r="C5" s="88"/>
      <c r="D5" s="1"/>
    </row>
    <row r="6" spans="1:5" x14ac:dyDescent="0.25">
      <c r="A6" s="51"/>
      <c r="B6" s="52" t="s">
        <v>74</v>
      </c>
      <c r="C6" s="53">
        <f>'1кв'!B45</f>
        <v>26541.59</v>
      </c>
      <c r="D6" s="54"/>
    </row>
    <row r="7" spans="1:5" x14ac:dyDescent="0.25">
      <c r="A7" s="55" t="s">
        <v>75</v>
      </c>
      <c r="B7" s="52" t="s">
        <v>93</v>
      </c>
      <c r="C7" s="53"/>
      <c r="D7" s="54"/>
    </row>
    <row r="8" spans="1:5" x14ac:dyDescent="0.25">
      <c r="B8" s="56" t="s">
        <v>76</v>
      </c>
      <c r="C8" s="57">
        <f>'1кв'!B47+'2кв'!B46+'3кв'!B49+'4кв'!B46</f>
        <v>251538.84000000003</v>
      </c>
      <c r="D8" s="58"/>
    </row>
    <row r="9" spans="1:5" x14ac:dyDescent="0.25">
      <c r="A9" s="24"/>
      <c r="B9" s="56" t="s">
        <v>77</v>
      </c>
      <c r="C9" s="59">
        <f>SUM(C8:C8)</f>
        <v>251538.84000000003</v>
      </c>
      <c r="D9" s="54"/>
    </row>
    <row r="10" spans="1:5" x14ac:dyDescent="0.25">
      <c r="A10" s="1"/>
      <c r="B10" s="85"/>
      <c r="C10" s="85"/>
      <c r="D10" s="60"/>
    </row>
    <row r="11" spans="1:5" x14ac:dyDescent="0.25">
      <c r="A11" s="61" t="s">
        <v>78</v>
      </c>
      <c r="B11" s="18" t="s">
        <v>41</v>
      </c>
      <c r="C11" s="62">
        <f>'1кв'!E22+'2кв'!E22+'3кв'!E22+'4кв'!E22</f>
        <v>148004.60400000002</v>
      </c>
      <c r="D11" s="60"/>
    </row>
    <row r="12" spans="1:5" x14ac:dyDescent="0.25">
      <c r="A12" s="61"/>
      <c r="B12" s="63" t="s">
        <v>40</v>
      </c>
      <c r="C12" s="62">
        <f>'1кв'!E23+'2кв'!E23+'3кв'!E23+'4кв'!E23</f>
        <v>48315.960000000006</v>
      </c>
      <c r="D12" s="60"/>
    </row>
    <row r="13" spans="1:5" x14ac:dyDescent="0.25">
      <c r="A13" s="1"/>
      <c r="B13" s="63" t="s">
        <v>27</v>
      </c>
      <c r="C13" s="62">
        <f>'1кв'!E24+'2кв'!E24+'3кв'!E24+'4кв'!E24</f>
        <v>7276.47</v>
      </c>
      <c r="D13" s="60"/>
      <c r="E13" s="64"/>
    </row>
    <row r="14" spans="1:5" x14ac:dyDescent="0.25">
      <c r="A14" s="61"/>
      <c r="B14" s="65" t="s">
        <v>92</v>
      </c>
      <c r="C14" s="62">
        <f>'1кв'!E25+'2кв'!E25+'3кв'!E27+'4кв'!E25</f>
        <v>7343.5199999999995</v>
      </c>
      <c r="D14" s="60"/>
    </row>
    <row r="15" spans="1:5" x14ac:dyDescent="0.25">
      <c r="A15" s="61"/>
      <c r="B15" s="66" t="s">
        <v>79</v>
      </c>
      <c r="C15" s="62">
        <f>SUM(C17:C19)</f>
        <v>96506.94</v>
      </c>
      <c r="D15" s="60"/>
    </row>
    <row r="16" spans="1:5" x14ac:dyDescent="0.25">
      <c r="A16" s="61"/>
      <c r="B16" s="66" t="s">
        <v>80</v>
      </c>
      <c r="C16" s="62"/>
      <c r="D16" s="60"/>
    </row>
    <row r="17" spans="1:5" x14ac:dyDescent="0.25">
      <c r="A17" s="61"/>
      <c r="B17" s="66" t="s">
        <v>62</v>
      </c>
      <c r="C17" s="62">
        <f>'3кв'!E26</f>
        <v>20054.59</v>
      </c>
      <c r="D17" s="60"/>
    </row>
    <row r="18" spans="1:5" x14ac:dyDescent="0.25">
      <c r="A18" s="61"/>
      <c r="B18" s="66" t="s">
        <v>65</v>
      </c>
      <c r="C18" s="62">
        <f>'3кв'!E25</f>
        <v>55752.35</v>
      </c>
      <c r="D18" s="60"/>
    </row>
    <row r="19" spans="1:5" x14ac:dyDescent="0.25">
      <c r="A19" s="61"/>
      <c r="B19" s="66" t="s">
        <v>67</v>
      </c>
      <c r="C19" s="62">
        <f>'3кв'!E28</f>
        <v>20700</v>
      </c>
      <c r="D19" s="60"/>
    </row>
    <row r="20" spans="1:5" x14ac:dyDescent="0.25">
      <c r="A20" s="61"/>
      <c r="B20" s="66"/>
      <c r="C20" s="57"/>
      <c r="D20" s="60"/>
    </row>
    <row r="21" spans="1:5" x14ac:dyDescent="0.25">
      <c r="A21" s="1"/>
      <c r="B21" s="67" t="s">
        <v>81</v>
      </c>
      <c r="C21" s="59">
        <f>SUM(C11:C15)</f>
        <v>307447.49400000001</v>
      </c>
      <c r="D21" s="60"/>
      <c r="E21" s="64"/>
    </row>
    <row r="22" spans="1:5" x14ac:dyDescent="0.25">
      <c r="A22" s="1"/>
      <c r="B22" s="67" t="s">
        <v>87</v>
      </c>
      <c r="C22" s="59">
        <f>C6+C9-C21</f>
        <v>-29367.063999999955</v>
      </c>
      <c r="D22" s="60"/>
    </row>
    <row r="23" spans="1:5" x14ac:dyDescent="0.25">
      <c r="A23" s="1"/>
      <c r="B23" s="55"/>
      <c r="C23" s="55"/>
      <c r="D23" s="60"/>
    </row>
    <row r="24" spans="1:5" x14ac:dyDescent="0.25">
      <c r="A24" s="1"/>
      <c r="B24" s="68" t="s">
        <v>82</v>
      </c>
      <c r="C24" s="68"/>
      <c r="D24" s="60"/>
    </row>
    <row r="25" spans="1:5" x14ac:dyDescent="0.25">
      <c r="A25" s="1"/>
      <c r="B25" s="68" t="s">
        <v>83</v>
      </c>
      <c r="C25" s="89">
        <v>20965.16</v>
      </c>
      <c r="D25" s="60"/>
    </row>
    <row r="26" spans="1:5" x14ac:dyDescent="0.25">
      <c r="A26" s="1"/>
      <c r="B26" s="69" t="s">
        <v>95</v>
      </c>
      <c r="C26" s="90">
        <v>20964.22</v>
      </c>
      <c r="D26" s="60"/>
    </row>
    <row r="27" spans="1:5" x14ac:dyDescent="0.25">
      <c r="A27" s="1"/>
      <c r="B27" s="68" t="s">
        <v>84</v>
      </c>
      <c r="C27" s="89">
        <f>C26-C25</f>
        <v>-0.93999999999869033</v>
      </c>
      <c r="D27" s="60"/>
    </row>
    <row r="28" spans="1:5" x14ac:dyDescent="0.25">
      <c r="A28" s="1"/>
      <c r="B28" s="55"/>
      <c r="C28" s="55"/>
      <c r="D28" s="60"/>
    </row>
    <row r="29" spans="1:5" x14ac:dyDescent="0.25">
      <c r="A29" s="1" t="s">
        <v>85</v>
      </c>
      <c r="B29" s="55" t="s">
        <v>96</v>
      </c>
      <c r="C29" s="55"/>
      <c r="D29" s="60"/>
    </row>
    <row r="30" spans="1:5" x14ac:dyDescent="0.25">
      <c r="A30" s="1"/>
      <c r="B30" s="55" t="s">
        <v>97</v>
      </c>
      <c r="C30" s="55"/>
      <c r="D30" s="60"/>
    </row>
    <row r="31" spans="1:5" x14ac:dyDescent="0.25">
      <c r="A31" s="1"/>
      <c r="B31" s="55" t="s">
        <v>98</v>
      </c>
      <c r="C31" s="55"/>
      <c r="D31" s="60"/>
    </row>
    <row r="32" spans="1:5" x14ac:dyDescent="0.25">
      <c r="A32" s="1"/>
      <c r="B32" s="55" t="s">
        <v>86</v>
      </c>
      <c r="C32" s="55"/>
      <c r="D32" s="60"/>
    </row>
    <row r="33" spans="1:4" x14ac:dyDescent="0.25">
      <c r="A33" s="1"/>
      <c r="B33" s="55"/>
      <c r="C33" s="55"/>
      <c r="D33" s="60"/>
    </row>
    <row r="34" spans="1:4" x14ac:dyDescent="0.25">
      <c r="A34" s="1"/>
      <c r="B34" s="55"/>
      <c r="C34" s="55"/>
      <c r="D34" s="60"/>
    </row>
    <row r="35" spans="1:4" x14ac:dyDescent="0.25">
      <c r="A35" s="1"/>
      <c r="B35" s="55"/>
      <c r="C35" s="55"/>
      <c r="D35" s="60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2026-02-28T12:23:15Z</dcterms:modified>
</cp:coreProperties>
</file>