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770" yWindow="1770" windowWidth="28800" windowHeight="15345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'1кв'!$A$1:$E$55</definedName>
    <definedName name="_xlnm.Print_Area" localSheetId="1">'2кв'!$A$1:$E$54</definedName>
    <definedName name="_xlnm.Print_Area" localSheetId="2">'3кв'!$A$1:$E$54</definedName>
    <definedName name="_xlnm.Print_Area" localSheetId="3">'4кв'!$A$1:$E$55</definedName>
    <definedName name="_xlnm.Print_Area" localSheetId="4">отчет!$A$1:$C$41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32" l="1"/>
  <c r="C18" i="32"/>
  <c r="E28" i="31" l="1"/>
  <c r="E33" i="31" s="1"/>
  <c r="C23" i="32"/>
  <c r="C25" i="32"/>
  <c r="C22" i="32"/>
  <c r="C16" i="32"/>
  <c r="C19" i="32"/>
  <c r="C20" i="32"/>
  <c r="C21" i="32"/>
  <c r="C15" i="32"/>
  <c r="C12" i="32"/>
  <c r="C6" i="32"/>
  <c r="B52" i="31"/>
  <c r="E30" i="31"/>
  <c r="E29" i="31"/>
  <c r="C35" i="32" l="1"/>
  <c r="C13" i="32" l="1"/>
  <c r="C29" i="32"/>
  <c r="B50" i="31"/>
  <c r="E23" i="31"/>
  <c r="E22" i="31"/>
  <c r="C30" i="32" l="1"/>
  <c r="B53" i="31"/>
  <c r="B54" i="31" s="1"/>
  <c r="B51" i="30"/>
  <c r="E32" i="30"/>
  <c r="E28" i="30"/>
  <c r="E30" i="30"/>
  <c r="E29" i="30"/>
  <c r="B51" i="29"/>
  <c r="E30" i="29"/>
  <c r="E29" i="29"/>
  <c r="E23" i="30"/>
  <c r="E22" i="30"/>
  <c r="D32" i="29"/>
  <c r="E23" i="29"/>
  <c r="E22" i="29"/>
  <c r="E32" i="29" s="1"/>
  <c r="B52" i="29" s="1"/>
  <c r="D30" i="32" l="1"/>
  <c r="B52" i="30"/>
  <c r="E30" i="28"/>
  <c r="E28" i="28"/>
  <c r="D32" i="28" l="1"/>
  <c r="E23" i="28" l="1"/>
  <c r="E22" i="28"/>
  <c r="E32" i="28" s="1"/>
  <c r="B53" i="28" l="1"/>
  <c r="B54" i="28" l="1"/>
  <c r="B49" i="29" s="1"/>
  <c r="B53" i="29" s="1"/>
  <c r="B49" i="30" s="1"/>
  <c r="B53" i="30" s="1"/>
</calcChain>
</file>

<file path=xl/sharedStrings.xml><?xml version="1.0" encoding="utf-8"?>
<sst xmlns="http://schemas.openxmlformats.org/spreadsheetml/2006/main" count="331" uniqueCount="119">
  <si>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</si>
  <si>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</si>
  <si>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</si>
  <si>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</si>
  <si>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</si>
  <si>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</si>
  <si>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</si>
  <si>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Цена
выполненной работы (оказанной услуги), в рублях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</si>
  <si>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</si>
  <si>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</si>
  <si>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</si>
  <si>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</si>
  <si>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</si>
  <si>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</si>
  <si>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</si>
  <si>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</si>
  <si>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</si>
  <si>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</si>
  <si>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</si>
  <si>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постоянно</t>
  </si>
  <si>
    <t>г. Россошь, ул. Заводская, д. 45</t>
  </si>
  <si>
    <t>Итого: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</si>
  <si>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</si>
  <si>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</si>
  <si>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1 квартал</t>
  </si>
  <si>
    <t>руб.</t>
  </si>
  <si>
    <t xml:space="preserve">Наименование вида работы
(услуги)
</t>
  </si>
  <si>
    <t xml:space="preserve">Стоимость /
сметная стоимость  выполненной работы (оказанной услуги) за единицу
</t>
  </si>
  <si>
    <t>Расходы по содержанию и тек.ремонту</t>
  </si>
  <si>
    <t xml:space="preserve">Расходы по управлению МКД </t>
  </si>
  <si>
    <t xml:space="preserve">Итого остаток на конец  квартала </t>
  </si>
  <si>
    <t xml:space="preserve">Остаток на начало квартала </t>
  </si>
  <si>
    <t>определена приложением № 9 к договору</t>
  </si>
  <si>
    <t>Услуги по содержанию многоквартирного дома</t>
  </si>
  <si>
    <t>Оплачено по квитанциям</t>
  </si>
  <si>
    <t>Услуги по дератизации и дезинфекции</t>
  </si>
  <si>
    <t>холодная вода на СОИ</t>
  </si>
  <si>
    <t>электроэнергия на СОИ</t>
  </si>
  <si>
    <t>водоотведение на СОИ</t>
  </si>
  <si>
    <t xml:space="preserve">Стоимость материалов </t>
  </si>
  <si>
    <t>Общая площадь квартир - 4355,5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</si>
  <si>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Постолатий Ольги Викторовны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</si>
  <si>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№43 от  22 мая 2021 г.</t>
    </r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</si>
  <si>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</si>
  <si>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</si>
  <si>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</si>
  <si>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№34  от   12.05.2015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</si>
  <si>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Заводская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</si>
  <si>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</si>
  <si>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Постолатий О.В.</t>
    </r>
  </si>
  <si>
    <t>за 1 квартал 2025 года</t>
  </si>
  <si>
    <t>31.03.2025 г.</t>
  </si>
  <si>
    <t>Оборудование укрытия (смета)</t>
  </si>
  <si>
    <t>Ремонт мягкой кровли (кв.73)</t>
  </si>
  <si>
    <t>январь</t>
  </si>
  <si>
    <t>ч/ч</t>
  </si>
  <si>
    <t xml:space="preserve">           2. Всего за период с "01" 01 2025 г. по "31" 03 2025 г. выполнено работ (оказано услуг) на общую сумму триста тридцать пять тысяч сто сорок три рубля 52 копейки.</t>
  </si>
  <si>
    <t>Предъявлено населению 353617,64</t>
  </si>
  <si>
    <t>за 2 квартал 2025 года</t>
  </si>
  <si>
    <t>30.06.2025 г.</t>
  </si>
  <si>
    <t>2 квартал</t>
  </si>
  <si>
    <t>3 квартал</t>
  </si>
  <si>
    <t>за 3 квартал 2025 года</t>
  </si>
  <si>
    <t>30.09.2025 г.</t>
  </si>
  <si>
    <t>Частичный ремонт мягкой кровли (кв. 89)</t>
  </si>
  <si>
    <t>Ремонт МАФ (кв.73)</t>
  </si>
  <si>
    <t>май</t>
  </si>
  <si>
    <t>ч/час</t>
  </si>
  <si>
    <t xml:space="preserve">           2. Всего за период с "01" 04 2025 г. по "30" 06 2025 г. выполнено работ (оказано услуг) на общую сумму триста девятнадцать тысяч шестьсот пятьдесят семь рублей 61 копейка</t>
  </si>
  <si>
    <t>Предъявлено населению 355399,01</t>
  </si>
  <si>
    <t>Замена кодового замка (кв. 89)</t>
  </si>
  <si>
    <t>штукатурка температурного шва (кв 39)</t>
  </si>
  <si>
    <t>июль</t>
  </si>
  <si>
    <t>август</t>
  </si>
  <si>
    <t xml:space="preserve">           2. Всего за период с "01" 07 2025 г. по "30" 09 2025 г. выполнено работ (оказано услуг) на общую сумму триста тридцать пять тысяч девяносто рублей 81 копейка</t>
  </si>
  <si>
    <t>Предъявлено населению 381834,13</t>
  </si>
  <si>
    <t>за 4 квартал 2025 года</t>
  </si>
  <si>
    <t>4 квартал</t>
  </si>
  <si>
    <t>ОТЧЕТ</t>
  </si>
  <si>
    <t>О ВЫПОЛНЕННЫХ РАБОТАХ И ДВИЖЕНИИ  СРЕДСТВ</t>
  </si>
  <si>
    <t>НА ЛИЦЕВОМ СЧЕТЕ  ЗА  период  с 01.01.2024 г. по 31.12.2024 г.</t>
  </si>
  <si>
    <t>по ж.д. ул. Заводская, д. 45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</si>
  <si>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</si>
  <si>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</si>
  <si>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</si>
  <si>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</si>
  <si>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</si>
  <si>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</si>
  <si>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</si>
  <si>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</si>
  <si>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Стоимость материалов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</si>
  <si>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</si>
  <si>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</si>
  <si>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</si>
  <si>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</si>
  <si>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</si>
  <si>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</si>
  <si>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Отчет за 2024 год.</t>
  </si>
  <si>
    <t>Перечень предлагаемых работ на 2025 год.</t>
  </si>
  <si>
    <t>Предложение по структуре тарифа на 2025 год.</t>
  </si>
  <si>
    <t>_____________________________________________</t>
  </si>
  <si>
    <t>Частичный ремонт мягкой кровли (кв. 75)</t>
  </si>
  <si>
    <t>Частичный ремонт мягкой кровли (кв. 90)</t>
  </si>
  <si>
    <t>Ремонт отопления в подвале (смета)</t>
  </si>
  <si>
    <t>октябрь</t>
  </si>
  <si>
    <t>ноябрь</t>
  </si>
  <si>
    <t>Ремонт подъезда (смета)</t>
  </si>
  <si>
    <t>Предъявлено населению 392237,41</t>
  </si>
  <si>
    <t>Начислено всего 1483088,19</t>
  </si>
  <si>
    <t>* холодная вода на СОИ - 0</t>
  </si>
  <si>
    <t>* электроэнергия на СОИ- 60408,03</t>
  </si>
  <si>
    <t>* водоотведение на СОИ- 0</t>
  </si>
  <si>
    <t>Непредвиденные работы 58,5 ч/ч</t>
  </si>
  <si>
    <t xml:space="preserve">Ремонт подъезда </t>
  </si>
  <si>
    <t>Ремонт отопления в подвале</t>
  </si>
  <si>
    <t>Оборудование укрытия</t>
  </si>
  <si>
    <t xml:space="preserve">           2. Всего за период с "01" 10  2025 г. по "31" 12  2025 г. выполнено работ (оказано услуг) на общую сумму четыреста семьдесят семь рублей 73 копейки</t>
  </si>
  <si>
    <t>Остаток средств на 01.01.2026</t>
  </si>
  <si>
    <t>Задолженность населения по оплате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</si>
</sst>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_-* #,##0.00_р_._-;\-* #,##0.00_р_._-;_-* \-??_р_._-;_-@_-"/>
    <numFmt numFmtId="167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7" fillId="0" borderId="0"/>
    <xf numFmtId="0" fontId="8" fillId="0" borderId="0"/>
    <xf numFmtId="0" fontId="9" fillId="0" borderId="0"/>
    <xf numFmtId="166" fontId="9" fillId="0" borderId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3" fontId="3" fillId="0" borderId="0" xfId="0" applyNumberFormat="1" applyFont="1"/>
    <xf numFmtId="0" fontId="6" fillId="0" borderId="0" xfId="0" applyFont="1"/>
    <xf numFmtId="164" fontId="6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/>
    <xf numFmtId="164" fontId="6" fillId="0" borderId="0" xfId="0" applyNumberFormat="1" applyFont="1"/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0" applyNumberFormat="1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1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horizontal="center"/>
    </xf>
    <xf numFmtId="14" fontId="10" fillId="0" borderId="0" xfId="0" applyNumberFormat="1" applyFont="1" applyAlignment="1">
      <alignment horizontal="right" wrapText="1"/>
    </xf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49" fontId="14" fillId="0" borderId="1" xfId="0" applyNumberFormat="1" applyFont="1" applyBorder="1"/>
    <xf numFmtId="167" fontId="16" fillId="0" borderId="1" xfId="1" applyNumberFormat="1" applyFont="1" applyBorder="1" applyAlignment="1">
      <alignment horizontal="center"/>
    </xf>
    <xf numFmtId="4" fontId="13" fillId="0" borderId="0" xfId="0" applyNumberFormat="1" applyFont="1"/>
    <xf numFmtId="0" fontId="14" fillId="0" borderId="0" xfId="0" applyFont="1" applyAlignment="1">
      <alignment horizontal="left"/>
    </xf>
    <xf numFmtId="49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/>
    <xf numFmtId="43" fontId="14" fillId="2" borderId="1" xfId="1" applyFont="1" applyFill="1" applyBorder="1" applyAlignment="1">
      <alignment horizontal="center"/>
    </xf>
    <xf numFmtId="164" fontId="14" fillId="0" borderId="0" xfId="1" applyNumberFormat="1" applyFont="1" applyBorder="1"/>
    <xf numFmtId="43" fontId="14" fillId="0" borderId="0" xfId="0" applyNumberFormat="1" applyFont="1"/>
    <xf numFmtId="0" fontId="14" fillId="0" borderId="0" xfId="0" applyFont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4" fontId="14" fillId="0" borderId="0" xfId="0" applyNumberFormat="1" applyFont="1"/>
    <xf numFmtId="0" fontId="14" fillId="0" borderId="0" xfId="0" applyFont="1" applyBorder="1"/>
    <xf numFmtId="0" fontId="14" fillId="0" borderId="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49" fontId="14" fillId="0" borderId="7" xfId="0" applyNumberFormat="1" applyFont="1" applyBorder="1" applyAlignment="1">
      <alignment vertical="center" wrapText="1"/>
    </xf>
    <xf numFmtId="43" fontId="14" fillId="0" borderId="1" xfId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43" fontId="14" fillId="2" borderId="1" xfId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/>
    </xf>
    <xf numFmtId="43" fontId="16" fillId="0" borderId="1" xfId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43" fontId="14" fillId="0" borderId="0" xfId="1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43" fontId="14" fillId="0" borderId="2" xfId="1" applyFont="1" applyBorder="1" applyAlignment="1">
      <alignment horizontal="left"/>
    </xf>
    <xf numFmtId="164" fontId="14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43" fontId="14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6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topLeftCell="A19" zoomScaleSheetLayoutView="100" workbookViewId="0">
      <selection activeCell="A29" sqref="A29"/>
    </sheetView>
  </sheetViews>
  <sheetFormatPr defaultColWidth="9.140625" defaultRowHeight="15" x14ac:dyDescent="0.25"/>
  <cols>
    <col min="1" max="1" width="34.710937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6" width="14.28515625" style="2" bestFit="1" customWidth="1"/>
    <col min="7" max="7" width="18.42578125" style="2" customWidth="1"/>
    <col min="8" max="16384" width="9.140625" style="2"/>
  </cols>
  <sheetData>
    <row r="1" spans="1:5" x14ac:dyDescent="0.25">
      <c r="A1" s="87" t="s">
        <v>9</v>
      </c>
      <c r="B1" s="87"/>
      <c r="C1" s="87"/>
      <c r="D1" s="87"/>
      <c r="E1" s="87"/>
    </row>
    <row r="2" spans="1:5" ht="31.5" customHeight="1" x14ac:dyDescent="0.25">
      <c r="A2" s="88" t="s">
        <v>10</v>
      </c>
      <c r="B2" s="89"/>
      <c r="C2" s="89"/>
      <c r="D2" s="89"/>
      <c r="E2" s="89"/>
    </row>
    <row r="3" spans="1:5" x14ac:dyDescent="0.25">
      <c r="A3" s="88" t="s">
        <v>50</v>
      </c>
      <c r="B3" s="88"/>
      <c r="C3" s="88"/>
      <c r="D3" s="88"/>
      <c r="E3" s="88"/>
    </row>
    <row r="4" spans="1:5" x14ac:dyDescent="0.25">
      <c r="A4" s="14" t="s">
        <v>11</v>
      </c>
      <c r="B4" s="15"/>
      <c r="C4" s="15"/>
      <c r="D4" s="17"/>
      <c r="E4" s="18" t="s">
        <v>51</v>
      </c>
    </row>
    <row r="5" spans="1:5" x14ac:dyDescent="0.25">
      <c r="A5" s="19"/>
      <c r="B5" s="15"/>
      <c r="C5" s="15"/>
      <c r="D5" s="15"/>
      <c r="E5" s="15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90" t="s">
        <v>20</v>
      </c>
      <c r="B7" s="90"/>
      <c r="C7" s="90"/>
      <c r="D7" s="90"/>
      <c r="E7" s="90"/>
    </row>
    <row r="8" spans="1:5" x14ac:dyDescent="0.25">
      <c r="A8" s="86" t="s">
        <v>1</v>
      </c>
      <c r="B8" s="86"/>
      <c r="C8" s="86"/>
      <c r="D8" s="86"/>
      <c r="E8" s="86"/>
    </row>
    <row r="9" spans="1:5" x14ac:dyDescent="0.25">
      <c r="A9" s="79" t="s">
        <v>41</v>
      </c>
      <c r="B9" s="79"/>
      <c r="C9" s="79"/>
      <c r="D9" s="79"/>
      <c r="E9" s="79"/>
    </row>
    <row r="10" spans="1:5" ht="25.5" customHeight="1" x14ac:dyDescent="0.25">
      <c r="A10" s="83" t="s">
        <v>12</v>
      </c>
      <c r="B10" s="83"/>
      <c r="C10" s="83"/>
      <c r="D10" s="83"/>
      <c r="E10" s="83"/>
    </row>
    <row r="11" spans="1:5" ht="32.25" customHeight="1" x14ac:dyDescent="0.25">
      <c r="A11" s="79" t="s">
        <v>42</v>
      </c>
      <c r="B11" s="79"/>
      <c r="C11" s="79"/>
      <c r="D11" s="79"/>
      <c r="E11" s="79"/>
    </row>
    <row r="12" spans="1:5" x14ac:dyDescent="0.25">
      <c r="A12" s="86" t="s">
        <v>13</v>
      </c>
      <c r="B12" s="86"/>
      <c r="C12" s="86"/>
      <c r="D12" s="86"/>
      <c r="E12" s="86"/>
    </row>
    <row r="13" spans="1:5" x14ac:dyDescent="0.25">
      <c r="A13" s="79" t="s">
        <v>43</v>
      </c>
      <c r="B13" s="79"/>
      <c r="C13" s="79"/>
      <c r="D13" s="79"/>
      <c r="E13" s="79"/>
    </row>
    <row r="14" spans="1:5" x14ac:dyDescent="0.25">
      <c r="A14" s="86" t="s">
        <v>2</v>
      </c>
      <c r="B14" s="86"/>
      <c r="C14" s="86"/>
      <c r="D14" s="86"/>
      <c r="E14" s="86"/>
    </row>
    <row r="15" spans="1:5" x14ac:dyDescent="0.25">
      <c r="A15" s="79" t="s">
        <v>44</v>
      </c>
      <c r="B15" s="79"/>
      <c r="C15" s="79"/>
      <c r="D15" s="79"/>
      <c r="E15" s="79"/>
    </row>
    <row r="16" spans="1:5" x14ac:dyDescent="0.25">
      <c r="A16" s="83" t="s">
        <v>14</v>
      </c>
      <c r="B16" s="83"/>
      <c r="C16" s="83"/>
      <c r="D16" s="83"/>
      <c r="E16" s="83"/>
    </row>
    <row r="17" spans="1:7" ht="32.25" customHeight="1" x14ac:dyDescent="0.25">
      <c r="A17" s="79" t="s">
        <v>45</v>
      </c>
      <c r="B17" s="79"/>
      <c r="C17" s="79"/>
      <c r="D17" s="79"/>
      <c r="E17" s="79"/>
    </row>
    <row r="18" spans="1:7" ht="63" customHeight="1" x14ac:dyDescent="0.25">
      <c r="A18" s="79" t="s">
        <v>46</v>
      </c>
      <c r="B18" s="79"/>
      <c r="C18" s="79"/>
      <c r="D18" s="79"/>
      <c r="E18" s="79"/>
    </row>
    <row r="19" spans="1:7" ht="36.75" customHeight="1" x14ac:dyDescent="0.25">
      <c r="A19" s="84" t="s">
        <v>47</v>
      </c>
      <c r="B19" s="84"/>
      <c r="C19" s="84"/>
      <c r="D19" s="84"/>
      <c r="E19" s="84"/>
    </row>
    <row r="20" spans="1:7" x14ac:dyDescent="0.25">
      <c r="A20" s="84"/>
      <c r="B20" s="84"/>
      <c r="C20" s="84"/>
      <c r="D20" s="84"/>
      <c r="E20" s="84"/>
      <c r="F20" s="2">
        <v>4355.5</v>
      </c>
      <c r="G20" s="2">
        <v>3</v>
      </c>
    </row>
    <row r="21" spans="1:7" ht="135" x14ac:dyDescent="0.25">
      <c r="A21" s="1" t="s">
        <v>26</v>
      </c>
      <c r="B21" s="1" t="s">
        <v>8</v>
      </c>
      <c r="C21" s="1" t="s">
        <v>3</v>
      </c>
      <c r="D21" s="1" t="s">
        <v>27</v>
      </c>
      <c r="E21" s="1" t="s">
        <v>7</v>
      </c>
    </row>
    <row r="22" spans="1:7" ht="38.25" x14ac:dyDescent="0.25">
      <c r="A22" s="7" t="s">
        <v>33</v>
      </c>
      <c r="B22" s="31" t="s">
        <v>32</v>
      </c>
      <c r="C22" s="1" t="s">
        <v>4</v>
      </c>
      <c r="D22" s="1">
        <v>16.079999999999998</v>
      </c>
      <c r="E22" s="4">
        <f>D22*F20*G20</f>
        <v>210109.31999999995</v>
      </c>
      <c r="G22" s="8"/>
    </row>
    <row r="23" spans="1:7" x14ac:dyDescent="0.25">
      <c r="A23" s="3" t="s">
        <v>29</v>
      </c>
      <c r="B23" s="31" t="s">
        <v>19</v>
      </c>
      <c r="C23" s="1" t="s">
        <v>4</v>
      </c>
      <c r="D23" s="1">
        <v>6.51</v>
      </c>
      <c r="E23" s="4">
        <f>D23*F20*G20</f>
        <v>85062.915000000008</v>
      </c>
      <c r="G23" s="8"/>
    </row>
    <row r="24" spans="1:7" ht="30" x14ac:dyDescent="0.25">
      <c r="A24" s="3" t="s">
        <v>35</v>
      </c>
      <c r="B24" s="30" t="s">
        <v>24</v>
      </c>
      <c r="C24" s="1" t="s">
        <v>25</v>
      </c>
      <c r="D24" s="1"/>
      <c r="E24" s="4">
        <v>0</v>
      </c>
      <c r="G24" s="8"/>
    </row>
    <row r="25" spans="1:7" x14ac:dyDescent="0.25">
      <c r="A25" s="3" t="s">
        <v>37</v>
      </c>
      <c r="B25" s="30" t="s">
        <v>24</v>
      </c>
      <c r="C25" s="1" t="s">
        <v>25</v>
      </c>
      <c r="D25" s="1"/>
      <c r="E25" s="4">
        <v>15267.19</v>
      </c>
      <c r="G25" s="8"/>
    </row>
    <row r="26" spans="1:7" x14ac:dyDescent="0.25">
      <c r="A26" s="3" t="s">
        <v>38</v>
      </c>
      <c r="B26" s="30" t="s">
        <v>24</v>
      </c>
      <c r="C26" s="1" t="s">
        <v>25</v>
      </c>
      <c r="D26" s="1"/>
      <c r="E26" s="4">
        <v>0</v>
      </c>
      <c r="G26" s="8"/>
    </row>
    <row r="27" spans="1:7" x14ac:dyDescent="0.25">
      <c r="A27" s="3" t="s">
        <v>36</v>
      </c>
      <c r="B27" s="30" t="s">
        <v>24</v>
      </c>
      <c r="C27" s="1" t="s">
        <v>25</v>
      </c>
      <c r="D27" s="1"/>
      <c r="E27" s="4">
        <v>0</v>
      </c>
      <c r="G27" s="8"/>
    </row>
    <row r="28" spans="1:7" x14ac:dyDescent="0.25">
      <c r="A28" s="5" t="s">
        <v>39</v>
      </c>
      <c r="B28" s="30" t="s">
        <v>24</v>
      </c>
      <c r="C28" s="6" t="s">
        <v>25</v>
      </c>
      <c r="D28" s="1"/>
      <c r="E28" s="4">
        <f>9377.22</f>
        <v>9377.2199999999993</v>
      </c>
      <c r="G28" s="8"/>
    </row>
    <row r="29" spans="1:7" x14ac:dyDescent="0.25">
      <c r="A29" s="5" t="s">
        <v>52</v>
      </c>
      <c r="B29" s="30" t="s">
        <v>54</v>
      </c>
      <c r="C29" s="6" t="s">
        <v>25</v>
      </c>
      <c r="D29" s="1"/>
      <c r="E29" s="4">
        <v>9486.07</v>
      </c>
      <c r="G29" s="8"/>
    </row>
    <row r="30" spans="1:7" x14ac:dyDescent="0.25">
      <c r="A30" s="5" t="s">
        <v>53</v>
      </c>
      <c r="B30" s="30" t="s">
        <v>54</v>
      </c>
      <c r="C30" s="6" t="s">
        <v>55</v>
      </c>
      <c r="D30" s="1">
        <v>17.5</v>
      </c>
      <c r="E30" s="4">
        <f>D30*333.76</f>
        <v>5840.8</v>
      </c>
      <c r="G30" s="8"/>
    </row>
    <row r="31" spans="1:7" x14ac:dyDescent="0.25">
      <c r="A31" s="32"/>
      <c r="B31" s="33"/>
      <c r="C31" s="6"/>
      <c r="D31" s="16"/>
      <c r="E31" s="4"/>
      <c r="G31" s="8"/>
    </row>
    <row r="32" spans="1:7" s="9" customFormat="1" ht="14.25" x14ac:dyDescent="0.2">
      <c r="A32" s="20" t="s">
        <v>21</v>
      </c>
      <c r="B32" s="21"/>
      <c r="C32" s="21"/>
      <c r="D32" s="21">
        <f>SUM(D29:D31)</f>
        <v>17.5</v>
      </c>
      <c r="E32" s="22">
        <f>SUM(E22:E31)</f>
        <v>335143.51499999996</v>
      </c>
      <c r="F32" s="23"/>
      <c r="G32" s="23"/>
    </row>
    <row r="33" spans="1:7" s="9" customFormat="1" ht="14.25" x14ac:dyDescent="0.2">
      <c r="A33" s="24"/>
      <c r="B33" s="25"/>
      <c r="C33" s="25"/>
      <c r="D33" s="25"/>
      <c r="E33" s="26"/>
      <c r="G33" s="23"/>
    </row>
    <row r="34" spans="1:7" ht="29.25" customHeight="1" x14ac:dyDescent="0.25">
      <c r="A34" s="85" t="s">
        <v>56</v>
      </c>
      <c r="B34" s="85"/>
      <c r="C34" s="85"/>
      <c r="D34" s="85"/>
      <c r="E34" s="85"/>
    </row>
    <row r="35" spans="1:7" ht="29.25" customHeight="1" x14ac:dyDescent="0.25">
      <c r="A35" s="79" t="s">
        <v>18</v>
      </c>
      <c r="B35" s="79"/>
      <c r="C35" s="79"/>
      <c r="D35" s="79"/>
      <c r="E35" s="79"/>
    </row>
    <row r="36" spans="1:7" x14ac:dyDescent="0.25">
      <c r="A36" s="79" t="s">
        <v>17</v>
      </c>
      <c r="B36" s="79"/>
      <c r="C36" s="79"/>
      <c r="D36" s="79"/>
      <c r="E36" s="79"/>
    </row>
    <row r="37" spans="1:7" ht="31.5" customHeight="1" x14ac:dyDescent="0.25">
      <c r="A37" s="79" t="s">
        <v>22</v>
      </c>
      <c r="B37" s="79"/>
      <c r="C37" s="79"/>
      <c r="D37" s="79"/>
      <c r="E37" s="79"/>
    </row>
    <row r="38" spans="1:7" x14ac:dyDescent="0.25">
      <c r="A38" s="79" t="s">
        <v>15</v>
      </c>
      <c r="B38" s="79"/>
      <c r="C38" s="79"/>
      <c r="D38" s="79"/>
      <c r="E38" s="79"/>
    </row>
    <row r="39" spans="1:7" x14ac:dyDescent="0.25">
      <c r="A39" s="82" t="s">
        <v>5</v>
      </c>
      <c r="B39" s="82"/>
      <c r="C39" s="82"/>
      <c r="D39" s="82"/>
      <c r="E39" s="82"/>
    </row>
    <row r="40" spans="1:7" x14ac:dyDescent="0.25">
      <c r="A40" s="79" t="s">
        <v>15</v>
      </c>
      <c r="B40" s="79"/>
      <c r="C40" s="79"/>
      <c r="D40" s="79"/>
      <c r="E40" s="79"/>
    </row>
    <row r="41" spans="1:7" x14ac:dyDescent="0.25">
      <c r="A41" s="80" t="s">
        <v>48</v>
      </c>
      <c r="B41" s="80"/>
      <c r="C41" s="80"/>
      <c r="D41" s="80"/>
      <c r="E41" s="27"/>
    </row>
    <row r="42" spans="1:7" s="28" customFormat="1" ht="11.25" x14ac:dyDescent="0.2">
      <c r="B42" s="81" t="s">
        <v>16</v>
      </c>
      <c r="C42" s="81"/>
      <c r="D42" s="81"/>
      <c r="E42" s="29" t="s">
        <v>6</v>
      </c>
    </row>
    <row r="43" spans="1:7" x14ac:dyDescent="0.25">
      <c r="A43" s="19"/>
      <c r="B43" s="19"/>
      <c r="C43" s="19"/>
      <c r="D43" s="19"/>
      <c r="E43" s="19"/>
    </row>
    <row r="44" spans="1:7" ht="15" customHeight="1" x14ac:dyDescent="0.25">
      <c r="A44" s="80" t="s">
        <v>49</v>
      </c>
      <c r="B44" s="80"/>
      <c r="C44" s="80"/>
      <c r="D44" s="80"/>
      <c r="E44" s="80"/>
    </row>
    <row r="45" spans="1:7" s="28" customFormat="1" ht="11.25" x14ac:dyDescent="0.2">
      <c r="B45" s="81" t="s">
        <v>16</v>
      </c>
      <c r="C45" s="81"/>
      <c r="D45" s="81"/>
      <c r="E45" s="29" t="s">
        <v>6</v>
      </c>
    </row>
    <row r="47" spans="1:7" x14ac:dyDescent="0.25">
      <c r="A47" s="34" t="s">
        <v>40</v>
      </c>
    </row>
    <row r="48" spans="1:7" x14ac:dyDescent="0.25">
      <c r="A48" s="9" t="s">
        <v>23</v>
      </c>
    </row>
    <row r="49" spans="1:7" x14ac:dyDescent="0.25">
      <c r="A49" s="2" t="s">
        <v>31</v>
      </c>
      <c r="B49" s="10">
        <v>-82554.039999999994</v>
      </c>
    </row>
    <row r="50" spans="1:7" x14ac:dyDescent="0.25">
      <c r="A50" s="35" t="s">
        <v>57</v>
      </c>
      <c r="B50" s="11"/>
    </row>
    <row r="51" spans="1:7" x14ac:dyDescent="0.25">
      <c r="A51" s="2" t="s">
        <v>34</v>
      </c>
      <c r="B51" s="11">
        <v>336897.4</v>
      </c>
      <c r="F51" s="12"/>
      <c r="G51" s="12"/>
    </row>
    <row r="52" spans="1:7" x14ac:dyDescent="0.25">
      <c r="B52" s="11"/>
      <c r="F52" s="12"/>
      <c r="G52" s="12"/>
    </row>
    <row r="53" spans="1:7" x14ac:dyDescent="0.25">
      <c r="A53" s="2" t="s">
        <v>28</v>
      </c>
      <c r="B53" s="11">
        <f>E32</f>
        <v>335143.51499999996</v>
      </c>
      <c r="F53" s="8"/>
    </row>
    <row r="54" spans="1:7" x14ac:dyDescent="0.25">
      <c r="A54" s="9" t="s">
        <v>30</v>
      </c>
      <c r="B54" s="13">
        <f>B49+B51+B52-B53</f>
        <v>-80800.154999999912</v>
      </c>
    </row>
    <row r="57" spans="1:7" x14ac:dyDescent="0.25">
      <c r="B57" s="2">
        <v>-82554.039999999994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40:E40"/>
    <mergeCell ref="A41:D41"/>
    <mergeCell ref="B42:D42"/>
    <mergeCell ref="A44:E44"/>
    <mergeCell ref="B45:D4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21" zoomScaleSheetLayoutView="100" workbookViewId="0">
      <selection activeCell="H50" sqref="H50"/>
    </sheetView>
  </sheetViews>
  <sheetFormatPr defaultColWidth="9.140625" defaultRowHeight="15" x14ac:dyDescent="0.25"/>
  <cols>
    <col min="1" max="1" width="34.710937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6" width="14.28515625" style="2" bestFit="1" customWidth="1"/>
    <col min="7" max="7" width="18.42578125" style="2" customWidth="1"/>
    <col min="8" max="16384" width="9.140625" style="2"/>
  </cols>
  <sheetData>
    <row r="1" spans="1:5" x14ac:dyDescent="0.25">
      <c r="A1" s="87" t="s">
        <v>9</v>
      </c>
      <c r="B1" s="87"/>
      <c r="C1" s="87"/>
      <c r="D1" s="87"/>
      <c r="E1" s="87"/>
    </row>
    <row r="2" spans="1:5" ht="31.5" customHeight="1" x14ac:dyDescent="0.25">
      <c r="A2" s="88" t="s">
        <v>10</v>
      </c>
      <c r="B2" s="89"/>
      <c r="C2" s="89"/>
      <c r="D2" s="89"/>
      <c r="E2" s="89"/>
    </row>
    <row r="3" spans="1:5" x14ac:dyDescent="0.25">
      <c r="A3" s="88" t="s">
        <v>58</v>
      </c>
      <c r="B3" s="88"/>
      <c r="C3" s="88"/>
      <c r="D3" s="88"/>
      <c r="E3" s="88"/>
    </row>
    <row r="4" spans="1:5" x14ac:dyDescent="0.25">
      <c r="A4" s="14" t="s">
        <v>11</v>
      </c>
      <c r="B4" s="15"/>
      <c r="C4" s="15"/>
      <c r="D4" s="17"/>
      <c r="E4" s="18" t="s">
        <v>59</v>
      </c>
    </row>
    <row r="5" spans="1:5" x14ac:dyDescent="0.25">
      <c r="A5" s="19"/>
      <c r="B5" s="15"/>
      <c r="C5" s="15"/>
      <c r="D5" s="15"/>
      <c r="E5" s="15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90" t="s">
        <v>20</v>
      </c>
      <c r="B7" s="90"/>
      <c r="C7" s="90"/>
      <c r="D7" s="90"/>
      <c r="E7" s="90"/>
    </row>
    <row r="8" spans="1:5" x14ac:dyDescent="0.25">
      <c r="A8" s="86" t="s">
        <v>1</v>
      </c>
      <c r="B8" s="86"/>
      <c r="C8" s="86"/>
      <c r="D8" s="86"/>
      <c r="E8" s="86"/>
    </row>
    <row r="9" spans="1:5" x14ac:dyDescent="0.25">
      <c r="A9" s="79" t="s">
        <v>41</v>
      </c>
      <c r="B9" s="79"/>
      <c r="C9" s="79"/>
      <c r="D9" s="79"/>
      <c r="E9" s="79"/>
    </row>
    <row r="10" spans="1:5" ht="25.5" customHeight="1" x14ac:dyDescent="0.25">
      <c r="A10" s="83" t="s">
        <v>12</v>
      </c>
      <c r="B10" s="83"/>
      <c r="C10" s="83"/>
      <c r="D10" s="83"/>
      <c r="E10" s="83"/>
    </row>
    <row r="11" spans="1:5" ht="32.25" customHeight="1" x14ac:dyDescent="0.25">
      <c r="A11" s="79" t="s">
        <v>42</v>
      </c>
      <c r="B11" s="79"/>
      <c r="C11" s="79"/>
      <c r="D11" s="79"/>
      <c r="E11" s="79"/>
    </row>
    <row r="12" spans="1:5" x14ac:dyDescent="0.25">
      <c r="A12" s="86" t="s">
        <v>13</v>
      </c>
      <c r="B12" s="86"/>
      <c r="C12" s="86"/>
      <c r="D12" s="86"/>
      <c r="E12" s="86"/>
    </row>
    <row r="13" spans="1:5" x14ac:dyDescent="0.25">
      <c r="A13" s="79" t="s">
        <v>43</v>
      </c>
      <c r="B13" s="79"/>
      <c r="C13" s="79"/>
      <c r="D13" s="79"/>
      <c r="E13" s="79"/>
    </row>
    <row r="14" spans="1:5" x14ac:dyDescent="0.25">
      <c r="A14" s="86" t="s">
        <v>2</v>
      </c>
      <c r="B14" s="86"/>
      <c r="C14" s="86"/>
      <c r="D14" s="86"/>
      <c r="E14" s="86"/>
    </row>
    <row r="15" spans="1:5" x14ac:dyDescent="0.25">
      <c r="A15" s="79" t="s">
        <v>44</v>
      </c>
      <c r="B15" s="79"/>
      <c r="C15" s="79"/>
      <c r="D15" s="79"/>
      <c r="E15" s="79"/>
    </row>
    <row r="16" spans="1:5" x14ac:dyDescent="0.25">
      <c r="A16" s="83" t="s">
        <v>14</v>
      </c>
      <c r="B16" s="83"/>
      <c r="C16" s="83"/>
      <c r="D16" s="83"/>
      <c r="E16" s="83"/>
    </row>
    <row r="17" spans="1:7" ht="32.25" customHeight="1" x14ac:dyDescent="0.25">
      <c r="A17" s="79" t="s">
        <v>45</v>
      </c>
      <c r="B17" s="79"/>
      <c r="C17" s="79"/>
      <c r="D17" s="79"/>
      <c r="E17" s="79"/>
    </row>
    <row r="18" spans="1:7" ht="63" customHeight="1" x14ac:dyDescent="0.25">
      <c r="A18" s="79" t="s">
        <v>46</v>
      </c>
      <c r="B18" s="79"/>
      <c r="C18" s="79"/>
      <c r="D18" s="79"/>
      <c r="E18" s="79"/>
    </row>
    <row r="19" spans="1:7" ht="36.75" customHeight="1" x14ac:dyDescent="0.25">
      <c r="A19" s="84" t="s">
        <v>47</v>
      </c>
      <c r="B19" s="84"/>
      <c r="C19" s="84"/>
      <c r="D19" s="84"/>
      <c r="E19" s="84"/>
    </row>
    <row r="20" spans="1:7" x14ac:dyDescent="0.25">
      <c r="A20" s="84"/>
      <c r="B20" s="84"/>
      <c r="C20" s="84"/>
      <c r="D20" s="84"/>
      <c r="E20" s="84"/>
      <c r="F20" s="2">
        <v>4355.5</v>
      </c>
      <c r="G20" s="2">
        <v>3</v>
      </c>
    </row>
    <row r="21" spans="1:7" ht="135" x14ac:dyDescent="0.25">
      <c r="A21" s="1" t="s">
        <v>26</v>
      </c>
      <c r="B21" s="1" t="s">
        <v>8</v>
      </c>
      <c r="C21" s="1" t="s">
        <v>3</v>
      </c>
      <c r="D21" s="1" t="s">
        <v>27</v>
      </c>
      <c r="E21" s="1" t="s">
        <v>7</v>
      </c>
    </row>
    <row r="22" spans="1:7" ht="38.25" x14ac:dyDescent="0.25">
      <c r="A22" s="7" t="s">
        <v>33</v>
      </c>
      <c r="B22" s="31" t="s">
        <v>32</v>
      </c>
      <c r="C22" s="1" t="s">
        <v>4</v>
      </c>
      <c r="D22" s="1">
        <v>16.079999999999998</v>
      </c>
      <c r="E22" s="4">
        <f>D22*F20*G20</f>
        <v>210109.31999999995</v>
      </c>
      <c r="G22" s="8"/>
    </row>
    <row r="23" spans="1:7" x14ac:dyDescent="0.25">
      <c r="A23" s="3" t="s">
        <v>29</v>
      </c>
      <c r="B23" s="31" t="s">
        <v>19</v>
      </c>
      <c r="C23" s="1" t="s">
        <v>4</v>
      </c>
      <c r="D23" s="1">
        <v>6.51</v>
      </c>
      <c r="E23" s="4">
        <f>D23*F20*G20</f>
        <v>85062.915000000008</v>
      </c>
      <c r="G23" s="8"/>
    </row>
    <row r="24" spans="1:7" ht="30" x14ac:dyDescent="0.25">
      <c r="A24" s="3" t="s">
        <v>35</v>
      </c>
      <c r="B24" s="30" t="s">
        <v>60</v>
      </c>
      <c r="C24" s="1" t="s">
        <v>25</v>
      </c>
      <c r="D24" s="1"/>
      <c r="E24" s="4">
        <v>0</v>
      </c>
      <c r="G24" s="8"/>
    </row>
    <row r="25" spans="1:7" x14ac:dyDescent="0.25">
      <c r="A25" s="3" t="s">
        <v>37</v>
      </c>
      <c r="B25" s="30" t="s">
        <v>60</v>
      </c>
      <c r="C25" s="1" t="s">
        <v>25</v>
      </c>
      <c r="D25" s="1"/>
      <c r="E25" s="4">
        <v>14297.51</v>
      </c>
      <c r="G25" s="8"/>
    </row>
    <row r="26" spans="1:7" x14ac:dyDescent="0.25">
      <c r="A26" s="3" t="s">
        <v>38</v>
      </c>
      <c r="B26" s="30" t="s">
        <v>60</v>
      </c>
      <c r="C26" s="1" t="s">
        <v>25</v>
      </c>
      <c r="D26" s="1"/>
      <c r="E26" s="4">
        <v>0</v>
      </c>
      <c r="G26" s="8"/>
    </row>
    <row r="27" spans="1:7" x14ac:dyDescent="0.25">
      <c r="A27" s="3" t="s">
        <v>36</v>
      </c>
      <c r="B27" s="30" t="s">
        <v>60</v>
      </c>
      <c r="C27" s="1" t="s">
        <v>25</v>
      </c>
      <c r="D27" s="1"/>
      <c r="E27" s="4">
        <v>0</v>
      </c>
      <c r="G27" s="8"/>
    </row>
    <row r="28" spans="1:7" x14ac:dyDescent="0.25">
      <c r="A28" s="5" t="s">
        <v>39</v>
      </c>
      <c r="B28" s="30" t="s">
        <v>60</v>
      </c>
      <c r="C28" s="6" t="s">
        <v>25</v>
      </c>
      <c r="D28" s="1"/>
      <c r="E28" s="4">
        <v>6516.5</v>
      </c>
      <c r="G28" s="8"/>
    </row>
    <row r="29" spans="1:7" ht="30" x14ac:dyDescent="0.25">
      <c r="A29" s="37" t="s">
        <v>64</v>
      </c>
      <c r="B29" s="30" t="s">
        <v>66</v>
      </c>
      <c r="C29" s="6" t="s">
        <v>67</v>
      </c>
      <c r="D29" s="1">
        <v>8</v>
      </c>
      <c r="E29" s="4">
        <f>D29*333.76</f>
        <v>2670.08</v>
      </c>
      <c r="G29" s="8"/>
    </row>
    <row r="30" spans="1:7" x14ac:dyDescent="0.25">
      <c r="A30" s="37" t="s">
        <v>65</v>
      </c>
      <c r="B30" s="30" t="s">
        <v>66</v>
      </c>
      <c r="C30" s="6" t="s">
        <v>67</v>
      </c>
      <c r="D30" s="1">
        <v>3</v>
      </c>
      <c r="E30" s="4">
        <f>D30*333.76</f>
        <v>1001.28</v>
      </c>
      <c r="G30" s="8"/>
    </row>
    <row r="31" spans="1:7" x14ac:dyDescent="0.25">
      <c r="A31" s="32"/>
      <c r="B31" s="33"/>
      <c r="C31" s="6"/>
      <c r="D31" s="16"/>
      <c r="E31" s="4"/>
      <c r="G31" s="8"/>
    </row>
    <row r="32" spans="1:7" s="9" customFormat="1" ht="14.25" x14ac:dyDescent="0.2">
      <c r="A32" s="20" t="s">
        <v>21</v>
      </c>
      <c r="B32" s="21"/>
      <c r="C32" s="21"/>
      <c r="D32" s="21">
        <f>SUM(D29:D31)</f>
        <v>11</v>
      </c>
      <c r="E32" s="22">
        <f>SUM(E22:E31)</f>
        <v>319657.60500000004</v>
      </c>
      <c r="F32" s="23"/>
      <c r="G32" s="23"/>
    </row>
    <row r="33" spans="1:7" s="9" customFormat="1" ht="14.25" x14ac:dyDescent="0.2">
      <c r="A33" s="24"/>
      <c r="B33" s="25"/>
      <c r="C33" s="25"/>
      <c r="D33" s="25"/>
      <c r="E33" s="26"/>
      <c r="G33" s="23"/>
    </row>
    <row r="34" spans="1:7" ht="29.25" customHeight="1" x14ac:dyDescent="0.25">
      <c r="A34" s="85" t="s">
        <v>68</v>
      </c>
      <c r="B34" s="85"/>
      <c r="C34" s="85"/>
      <c r="D34" s="85"/>
      <c r="E34" s="85"/>
    </row>
    <row r="35" spans="1:7" ht="29.25" customHeight="1" x14ac:dyDescent="0.25">
      <c r="A35" s="79" t="s">
        <v>18</v>
      </c>
      <c r="B35" s="79"/>
      <c r="C35" s="79"/>
      <c r="D35" s="79"/>
      <c r="E35" s="79"/>
    </row>
    <row r="36" spans="1:7" x14ac:dyDescent="0.25">
      <c r="A36" s="79" t="s">
        <v>17</v>
      </c>
      <c r="B36" s="79"/>
      <c r="C36" s="79"/>
      <c r="D36" s="79"/>
      <c r="E36" s="79"/>
    </row>
    <row r="37" spans="1:7" ht="31.5" customHeight="1" x14ac:dyDescent="0.25">
      <c r="A37" s="79" t="s">
        <v>22</v>
      </c>
      <c r="B37" s="79"/>
      <c r="C37" s="79"/>
      <c r="D37" s="79"/>
      <c r="E37" s="79"/>
    </row>
    <row r="38" spans="1:7" x14ac:dyDescent="0.25">
      <c r="A38" s="79" t="s">
        <v>15</v>
      </c>
      <c r="B38" s="79"/>
      <c r="C38" s="79"/>
      <c r="D38" s="79"/>
      <c r="E38" s="79"/>
    </row>
    <row r="39" spans="1:7" x14ac:dyDescent="0.25">
      <c r="A39" s="82" t="s">
        <v>5</v>
      </c>
      <c r="B39" s="82"/>
      <c r="C39" s="82"/>
      <c r="D39" s="82"/>
      <c r="E39" s="82"/>
    </row>
    <row r="40" spans="1:7" x14ac:dyDescent="0.25">
      <c r="A40" s="79" t="s">
        <v>15</v>
      </c>
      <c r="B40" s="79"/>
      <c r="C40" s="79"/>
      <c r="D40" s="79"/>
      <c r="E40" s="79"/>
    </row>
    <row r="41" spans="1:7" x14ac:dyDescent="0.25">
      <c r="A41" s="80" t="s">
        <v>48</v>
      </c>
      <c r="B41" s="80"/>
      <c r="C41" s="80"/>
      <c r="D41" s="80"/>
      <c r="E41" s="27"/>
    </row>
    <row r="42" spans="1:7" s="28" customFormat="1" ht="11.25" x14ac:dyDescent="0.2">
      <c r="B42" s="81" t="s">
        <v>16</v>
      </c>
      <c r="C42" s="81"/>
      <c r="D42" s="81"/>
      <c r="E42" s="29" t="s">
        <v>6</v>
      </c>
    </row>
    <row r="43" spans="1:7" x14ac:dyDescent="0.25">
      <c r="A43" s="19"/>
      <c r="B43" s="19"/>
      <c r="C43" s="19"/>
      <c r="D43" s="19"/>
      <c r="E43" s="19"/>
    </row>
    <row r="44" spans="1:7" ht="15" customHeight="1" x14ac:dyDescent="0.25">
      <c r="A44" s="80" t="s">
        <v>49</v>
      </c>
      <c r="B44" s="80"/>
      <c r="C44" s="80"/>
      <c r="D44" s="80"/>
      <c r="E44" s="80"/>
    </row>
    <row r="45" spans="1:7" s="28" customFormat="1" ht="11.25" x14ac:dyDescent="0.2">
      <c r="B45" s="81" t="s">
        <v>16</v>
      </c>
      <c r="C45" s="81"/>
      <c r="D45" s="81"/>
      <c r="E45" s="29" t="s">
        <v>6</v>
      </c>
    </row>
    <row r="47" spans="1:7" x14ac:dyDescent="0.25">
      <c r="A47" s="34" t="s">
        <v>40</v>
      </c>
    </row>
    <row r="48" spans="1:7" x14ac:dyDescent="0.25">
      <c r="A48" s="9" t="s">
        <v>23</v>
      </c>
    </row>
    <row r="49" spans="1:7" x14ac:dyDescent="0.25">
      <c r="A49" s="2" t="s">
        <v>31</v>
      </c>
      <c r="B49" s="10">
        <f>'1кв'!B54</f>
        <v>-80800.154999999912</v>
      </c>
    </row>
    <row r="50" spans="1:7" x14ac:dyDescent="0.25">
      <c r="A50" s="36" t="s">
        <v>69</v>
      </c>
      <c r="B50" s="11"/>
    </row>
    <row r="51" spans="1:7" x14ac:dyDescent="0.25">
      <c r="A51" s="2" t="s">
        <v>34</v>
      </c>
      <c r="B51" s="11">
        <f>423694.44-24988.94</f>
        <v>398705.5</v>
      </c>
      <c r="F51" s="12"/>
      <c r="G51" s="12"/>
    </row>
    <row r="52" spans="1:7" x14ac:dyDescent="0.25">
      <c r="A52" s="2" t="s">
        <v>28</v>
      </c>
      <c r="B52" s="11">
        <f>E32</f>
        <v>319657.60500000004</v>
      </c>
      <c r="F52" s="8"/>
    </row>
    <row r="53" spans="1:7" x14ac:dyDescent="0.25">
      <c r="A53" s="9" t="s">
        <v>30</v>
      </c>
      <c r="B53" s="13">
        <f>B49+B51-B52</f>
        <v>-1752.2599999999511</v>
      </c>
    </row>
  </sheetData>
  <mergeCells count="29">
    <mergeCell ref="A40:E40"/>
    <mergeCell ref="A41:D41"/>
    <mergeCell ref="B42:D42"/>
    <mergeCell ref="A44:E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34" zoomScaleSheetLayoutView="100" workbookViewId="0">
      <selection activeCell="E28" sqref="E28"/>
    </sheetView>
  </sheetViews>
  <sheetFormatPr defaultColWidth="9.140625" defaultRowHeight="15" x14ac:dyDescent="0.25"/>
  <cols>
    <col min="1" max="1" width="34.710937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6" width="14.28515625" style="2" bestFit="1" customWidth="1"/>
    <col min="7" max="7" width="18.42578125" style="2" customWidth="1"/>
    <col min="8" max="16384" width="9.140625" style="2"/>
  </cols>
  <sheetData>
    <row r="1" spans="1:5" x14ac:dyDescent="0.25">
      <c r="A1" s="87" t="s">
        <v>9</v>
      </c>
      <c r="B1" s="87"/>
      <c r="C1" s="87"/>
      <c r="D1" s="87"/>
      <c r="E1" s="87"/>
    </row>
    <row r="2" spans="1:5" ht="31.5" customHeight="1" x14ac:dyDescent="0.25">
      <c r="A2" s="88" t="s">
        <v>10</v>
      </c>
      <c r="B2" s="89"/>
      <c r="C2" s="89"/>
      <c r="D2" s="89"/>
      <c r="E2" s="89"/>
    </row>
    <row r="3" spans="1:5" x14ac:dyDescent="0.25">
      <c r="A3" s="88" t="s">
        <v>62</v>
      </c>
      <c r="B3" s="88"/>
      <c r="C3" s="88"/>
      <c r="D3" s="88"/>
      <c r="E3" s="88"/>
    </row>
    <row r="4" spans="1:5" x14ac:dyDescent="0.25">
      <c r="A4" s="14" t="s">
        <v>11</v>
      </c>
      <c r="B4" s="15"/>
      <c r="C4" s="15"/>
      <c r="D4" s="17"/>
      <c r="E4" s="18" t="s">
        <v>63</v>
      </c>
    </row>
    <row r="5" spans="1:5" x14ac:dyDescent="0.25">
      <c r="A5" s="19"/>
      <c r="B5" s="15"/>
      <c r="C5" s="15"/>
      <c r="D5" s="15"/>
      <c r="E5" s="15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90" t="s">
        <v>20</v>
      </c>
      <c r="B7" s="90"/>
      <c r="C7" s="90"/>
      <c r="D7" s="90"/>
      <c r="E7" s="90"/>
    </row>
    <row r="8" spans="1:5" x14ac:dyDescent="0.25">
      <c r="A8" s="86" t="s">
        <v>1</v>
      </c>
      <c r="B8" s="86"/>
      <c r="C8" s="86"/>
      <c r="D8" s="86"/>
      <c r="E8" s="86"/>
    </row>
    <row r="9" spans="1:5" x14ac:dyDescent="0.25">
      <c r="A9" s="79" t="s">
        <v>41</v>
      </c>
      <c r="B9" s="79"/>
      <c r="C9" s="79"/>
      <c r="D9" s="79"/>
      <c r="E9" s="79"/>
    </row>
    <row r="10" spans="1:5" ht="25.5" customHeight="1" x14ac:dyDescent="0.25">
      <c r="A10" s="83" t="s">
        <v>12</v>
      </c>
      <c r="B10" s="83"/>
      <c r="C10" s="83"/>
      <c r="D10" s="83"/>
      <c r="E10" s="83"/>
    </row>
    <row r="11" spans="1:5" ht="32.25" customHeight="1" x14ac:dyDescent="0.25">
      <c r="A11" s="79" t="s">
        <v>42</v>
      </c>
      <c r="B11" s="79"/>
      <c r="C11" s="79"/>
      <c r="D11" s="79"/>
      <c r="E11" s="79"/>
    </row>
    <row r="12" spans="1:5" x14ac:dyDescent="0.25">
      <c r="A12" s="86" t="s">
        <v>13</v>
      </c>
      <c r="B12" s="86"/>
      <c r="C12" s="86"/>
      <c r="D12" s="86"/>
      <c r="E12" s="86"/>
    </row>
    <row r="13" spans="1:5" x14ac:dyDescent="0.25">
      <c r="A13" s="79" t="s">
        <v>43</v>
      </c>
      <c r="B13" s="79"/>
      <c r="C13" s="79"/>
      <c r="D13" s="79"/>
      <c r="E13" s="79"/>
    </row>
    <row r="14" spans="1:5" x14ac:dyDescent="0.25">
      <c r="A14" s="86" t="s">
        <v>2</v>
      </c>
      <c r="B14" s="86"/>
      <c r="C14" s="86"/>
      <c r="D14" s="86"/>
      <c r="E14" s="86"/>
    </row>
    <row r="15" spans="1:5" x14ac:dyDescent="0.25">
      <c r="A15" s="79" t="s">
        <v>44</v>
      </c>
      <c r="B15" s="79"/>
      <c r="C15" s="79"/>
      <c r="D15" s="79"/>
      <c r="E15" s="79"/>
    </row>
    <row r="16" spans="1:5" x14ac:dyDescent="0.25">
      <c r="A16" s="83" t="s">
        <v>14</v>
      </c>
      <c r="B16" s="83"/>
      <c r="C16" s="83"/>
      <c r="D16" s="83"/>
      <c r="E16" s="83"/>
    </row>
    <row r="17" spans="1:7" ht="32.25" customHeight="1" x14ac:dyDescent="0.25">
      <c r="A17" s="79" t="s">
        <v>45</v>
      </c>
      <c r="B17" s="79"/>
      <c r="C17" s="79"/>
      <c r="D17" s="79"/>
      <c r="E17" s="79"/>
    </row>
    <row r="18" spans="1:7" ht="63" customHeight="1" x14ac:dyDescent="0.25">
      <c r="A18" s="79" t="s">
        <v>46</v>
      </c>
      <c r="B18" s="79"/>
      <c r="C18" s="79"/>
      <c r="D18" s="79"/>
      <c r="E18" s="79"/>
    </row>
    <row r="19" spans="1:7" ht="36.75" customHeight="1" x14ac:dyDescent="0.25">
      <c r="A19" s="84" t="s">
        <v>47</v>
      </c>
      <c r="B19" s="84"/>
      <c r="C19" s="84"/>
      <c r="D19" s="84"/>
      <c r="E19" s="84"/>
    </row>
    <row r="20" spans="1:7" x14ac:dyDescent="0.25">
      <c r="A20" s="84"/>
      <c r="B20" s="84"/>
      <c r="C20" s="84"/>
      <c r="D20" s="84"/>
      <c r="E20" s="84"/>
      <c r="F20" s="2">
        <v>4355.5</v>
      </c>
      <c r="G20" s="2">
        <v>3</v>
      </c>
    </row>
    <row r="21" spans="1:7" ht="135" x14ac:dyDescent="0.25">
      <c r="A21" s="1" t="s">
        <v>26</v>
      </c>
      <c r="B21" s="1" t="s">
        <v>8</v>
      </c>
      <c r="C21" s="1" t="s">
        <v>3</v>
      </c>
      <c r="D21" s="1" t="s">
        <v>27</v>
      </c>
      <c r="E21" s="1" t="s">
        <v>7</v>
      </c>
    </row>
    <row r="22" spans="1:7" ht="38.25" x14ac:dyDescent="0.25">
      <c r="A22" s="7" t="s">
        <v>33</v>
      </c>
      <c r="B22" s="31" t="s">
        <v>32</v>
      </c>
      <c r="C22" s="1" t="s">
        <v>4</v>
      </c>
      <c r="D22" s="1">
        <v>16.690000000000001</v>
      </c>
      <c r="E22" s="4">
        <f>D22*F20*G20</f>
        <v>218079.88500000004</v>
      </c>
      <c r="G22" s="8"/>
    </row>
    <row r="23" spans="1:7" x14ac:dyDescent="0.25">
      <c r="A23" s="3" t="s">
        <v>29</v>
      </c>
      <c r="B23" s="31" t="s">
        <v>19</v>
      </c>
      <c r="C23" s="1" t="s">
        <v>4</v>
      </c>
      <c r="D23" s="1">
        <v>7.13</v>
      </c>
      <c r="E23" s="4">
        <f>D23*F20*G20</f>
        <v>93164.145000000004</v>
      </c>
      <c r="G23" s="8"/>
    </row>
    <row r="24" spans="1:7" ht="30" x14ac:dyDescent="0.25">
      <c r="A24" s="3" t="s">
        <v>35</v>
      </c>
      <c r="B24" s="30" t="s">
        <v>61</v>
      </c>
      <c r="C24" s="1" t="s">
        <v>25</v>
      </c>
      <c r="D24" s="1"/>
      <c r="E24" s="4">
        <v>3107.4</v>
      </c>
      <c r="G24" s="8"/>
    </row>
    <row r="25" spans="1:7" x14ac:dyDescent="0.25">
      <c r="A25" s="3" t="s">
        <v>37</v>
      </c>
      <c r="B25" s="30" t="s">
        <v>61</v>
      </c>
      <c r="C25" s="1" t="s">
        <v>25</v>
      </c>
      <c r="D25" s="1"/>
      <c r="E25" s="4">
        <v>15190.72</v>
      </c>
      <c r="G25" s="8"/>
    </row>
    <row r="26" spans="1:7" x14ac:dyDescent="0.25">
      <c r="A26" s="3" t="s">
        <v>38</v>
      </c>
      <c r="B26" s="30" t="s">
        <v>61</v>
      </c>
      <c r="C26" s="1" t="s">
        <v>25</v>
      </c>
      <c r="D26" s="1"/>
      <c r="E26" s="4">
        <v>0</v>
      </c>
      <c r="G26" s="8"/>
    </row>
    <row r="27" spans="1:7" x14ac:dyDescent="0.25">
      <c r="A27" s="3" t="s">
        <v>36</v>
      </c>
      <c r="B27" s="30" t="s">
        <v>61</v>
      </c>
      <c r="C27" s="1" t="s">
        <v>25</v>
      </c>
      <c r="D27" s="1"/>
      <c r="E27" s="4">
        <v>0</v>
      </c>
      <c r="G27" s="8"/>
    </row>
    <row r="28" spans="1:7" x14ac:dyDescent="0.25">
      <c r="A28" s="5" t="s">
        <v>39</v>
      </c>
      <c r="B28" s="30" t="s">
        <v>61</v>
      </c>
      <c r="C28" s="6" t="s">
        <v>25</v>
      </c>
      <c r="D28" s="1"/>
      <c r="E28" s="4">
        <f>1834.85+376.21</f>
        <v>2211.06</v>
      </c>
      <c r="G28" s="8"/>
    </row>
    <row r="29" spans="1:7" x14ac:dyDescent="0.25">
      <c r="A29" s="37" t="s">
        <v>70</v>
      </c>
      <c r="B29" s="39" t="s">
        <v>72</v>
      </c>
      <c r="C29" s="6" t="s">
        <v>67</v>
      </c>
      <c r="D29" s="1">
        <v>2</v>
      </c>
      <c r="E29" s="4">
        <f>D29*333.76</f>
        <v>667.52</v>
      </c>
      <c r="G29" s="8"/>
    </row>
    <row r="30" spans="1:7" ht="30" x14ac:dyDescent="0.25">
      <c r="A30" s="37" t="s">
        <v>71</v>
      </c>
      <c r="B30" s="39" t="s">
        <v>73</v>
      </c>
      <c r="C30" s="6" t="s">
        <v>67</v>
      </c>
      <c r="D30" s="1">
        <v>8</v>
      </c>
      <c r="E30" s="4">
        <f>D30*333.76</f>
        <v>2670.08</v>
      </c>
      <c r="G30" s="8"/>
    </row>
    <row r="31" spans="1:7" x14ac:dyDescent="0.25">
      <c r="A31" s="32"/>
      <c r="B31" s="33"/>
      <c r="C31" s="6"/>
      <c r="D31" s="16"/>
      <c r="E31" s="4"/>
      <c r="G31" s="8"/>
    </row>
    <row r="32" spans="1:7" s="9" customFormat="1" ht="14.25" x14ac:dyDescent="0.2">
      <c r="A32" s="20" t="s">
        <v>21</v>
      </c>
      <c r="B32" s="21"/>
      <c r="C32" s="21"/>
      <c r="D32" s="21"/>
      <c r="E32" s="22">
        <f>SUM(E22:E31)</f>
        <v>335090.81000000006</v>
      </c>
      <c r="F32" s="23"/>
      <c r="G32" s="23"/>
    </row>
    <row r="33" spans="1:7" s="9" customFormat="1" ht="14.25" x14ac:dyDescent="0.2">
      <c r="A33" s="24"/>
      <c r="B33" s="25"/>
      <c r="C33" s="25"/>
      <c r="D33" s="25"/>
      <c r="E33" s="26"/>
      <c r="G33" s="23"/>
    </row>
    <row r="34" spans="1:7" ht="29.25" customHeight="1" x14ac:dyDescent="0.25">
      <c r="A34" s="85" t="s">
        <v>74</v>
      </c>
      <c r="B34" s="85"/>
      <c r="C34" s="85"/>
      <c r="D34" s="85"/>
      <c r="E34" s="85"/>
    </row>
    <row r="35" spans="1:7" ht="29.25" customHeight="1" x14ac:dyDescent="0.25">
      <c r="A35" s="79" t="s">
        <v>18</v>
      </c>
      <c r="B35" s="79"/>
      <c r="C35" s="79"/>
      <c r="D35" s="79"/>
      <c r="E35" s="79"/>
    </row>
    <row r="36" spans="1:7" x14ac:dyDescent="0.25">
      <c r="A36" s="79" t="s">
        <v>17</v>
      </c>
      <c r="B36" s="79"/>
      <c r="C36" s="79"/>
      <c r="D36" s="79"/>
      <c r="E36" s="79"/>
    </row>
    <row r="37" spans="1:7" ht="31.5" customHeight="1" x14ac:dyDescent="0.25">
      <c r="A37" s="79" t="s">
        <v>22</v>
      </c>
      <c r="B37" s="79"/>
      <c r="C37" s="79"/>
      <c r="D37" s="79"/>
      <c r="E37" s="79"/>
    </row>
    <row r="38" spans="1:7" x14ac:dyDescent="0.25">
      <c r="A38" s="79" t="s">
        <v>15</v>
      </c>
      <c r="B38" s="79"/>
      <c r="C38" s="79"/>
      <c r="D38" s="79"/>
      <c r="E38" s="79"/>
    </row>
    <row r="39" spans="1:7" x14ac:dyDescent="0.25">
      <c r="A39" s="82" t="s">
        <v>5</v>
      </c>
      <c r="B39" s="82"/>
      <c r="C39" s="82"/>
      <c r="D39" s="82"/>
      <c r="E39" s="82"/>
    </row>
    <row r="40" spans="1:7" x14ac:dyDescent="0.25">
      <c r="A40" s="79" t="s">
        <v>15</v>
      </c>
      <c r="B40" s="79"/>
      <c r="C40" s="79"/>
      <c r="D40" s="79"/>
      <c r="E40" s="79"/>
    </row>
    <row r="41" spans="1:7" x14ac:dyDescent="0.25">
      <c r="A41" s="80" t="s">
        <v>48</v>
      </c>
      <c r="B41" s="80"/>
      <c r="C41" s="80"/>
      <c r="D41" s="80"/>
      <c r="E41" s="27"/>
    </row>
    <row r="42" spans="1:7" s="28" customFormat="1" ht="11.25" x14ac:dyDescent="0.2">
      <c r="B42" s="81" t="s">
        <v>16</v>
      </c>
      <c r="C42" s="81"/>
      <c r="D42" s="81"/>
      <c r="E42" s="29" t="s">
        <v>6</v>
      </c>
    </row>
    <row r="43" spans="1:7" x14ac:dyDescent="0.25">
      <c r="A43" s="19"/>
      <c r="B43" s="19"/>
      <c r="C43" s="19"/>
      <c r="D43" s="19"/>
      <c r="E43" s="19"/>
    </row>
    <row r="44" spans="1:7" ht="15" customHeight="1" x14ac:dyDescent="0.25">
      <c r="A44" s="80" t="s">
        <v>49</v>
      </c>
      <c r="B44" s="80"/>
      <c r="C44" s="80"/>
      <c r="D44" s="80"/>
      <c r="E44" s="80"/>
    </row>
    <row r="45" spans="1:7" s="28" customFormat="1" ht="11.25" x14ac:dyDescent="0.2">
      <c r="B45" s="81" t="s">
        <v>16</v>
      </c>
      <c r="C45" s="81"/>
      <c r="D45" s="81"/>
      <c r="E45" s="29" t="s">
        <v>6</v>
      </c>
    </row>
    <row r="47" spans="1:7" x14ac:dyDescent="0.25">
      <c r="A47" s="34" t="s">
        <v>40</v>
      </c>
    </row>
    <row r="48" spans="1:7" x14ac:dyDescent="0.25">
      <c r="A48" s="9" t="s">
        <v>23</v>
      </c>
    </row>
    <row r="49" spans="1:7" x14ac:dyDescent="0.25">
      <c r="A49" s="2" t="s">
        <v>31</v>
      </c>
      <c r="B49" s="10">
        <f>'2кв'!B53</f>
        <v>-1752.2599999999511</v>
      </c>
    </row>
    <row r="50" spans="1:7" x14ac:dyDescent="0.25">
      <c r="A50" s="36" t="s">
        <v>75</v>
      </c>
      <c r="B50" s="11"/>
    </row>
    <row r="51" spans="1:7" x14ac:dyDescent="0.25">
      <c r="A51" s="2" t="s">
        <v>34</v>
      </c>
      <c r="B51" s="11">
        <f>357887.12-4785</f>
        <v>353102.12</v>
      </c>
      <c r="F51" s="12"/>
      <c r="G51" s="12"/>
    </row>
    <row r="52" spans="1:7" x14ac:dyDescent="0.25">
      <c r="A52" s="2" t="s">
        <v>28</v>
      </c>
      <c r="B52" s="11">
        <f>E32</f>
        <v>335090.81000000006</v>
      </c>
      <c r="F52" s="8"/>
    </row>
    <row r="53" spans="1:7" x14ac:dyDescent="0.25">
      <c r="A53" s="9" t="s">
        <v>30</v>
      </c>
      <c r="B53" s="13">
        <f>B49+B51-B52</f>
        <v>16259.049999999988</v>
      </c>
    </row>
  </sheetData>
  <mergeCells count="29">
    <mergeCell ref="A40:E40"/>
    <mergeCell ref="A41:D41"/>
    <mergeCell ref="B42:D42"/>
    <mergeCell ref="A44:E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topLeftCell="A31" zoomScaleSheetLayoutView="100" workbookViewId="0">
      <selection activeCell="B60" sqref="B60"/>
    </sheetView>
  </sheetViews>
  <sheetFormatPr defaultColWidth="9.140625" defaultRowHeight="15" x14ac:dyDescent="0.25"/>
  <cols>
    <col min="1" max="1" width="34.710937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6" width="14.28515625" style="2" bestFit="1" customWidth="1"/>
    <col min="7" max="7" width="18.42578125" style="2" customWidth="1"/>
    <col min="8" max="16384" width="9.140625" style="2"/>
  </cols>
  <sheetData>
    <row r="1" spans="1:5" x14ac:dyDescent="0.25">
      <c r="A1" s="87" t="s">
        <v>9</v>
      </c>
      <c r="B1" s="87"/>
      <c r="C1" s="87"/>
      <c r="D1" s="87"/>
      <c r="E1" s="87"/>
    </row>
    <row r="2" spans="1:5" ht="31.5" customHeight="1" x14ac:dyDescent="0.25">
      <c r="A2" s="88" t="s">
        <v>10</v>
      </c>
      <c r="B2" s="89"/>
      <c r="C2" s="89"/>
      <c r="D2" s="89"/>
      <c r="E2" s="89"/>
    </row>
    <row r="3" spans="1:5" x14ac:dyDescent="0.25">
      <c r="A3" s="88" t="s">
        <v>76</v>
      </c>
      <c r="B3" s="88"/>
      <c r="C3" s="88"/>
      <c r="D3" s="88"/>
      <c r="E3" s="88"/>
    </row>
    <row r="4" spans="1:5" x14ac:dyDescent="0.25">
      <c r="A4" s="14" t="s">
        <v>11</v>
      </c>
      <c r="B4" s="15"/>
      <c r="C4" s="15"/>
      <c r="E4" s="40">
        <v>46022</v>
      </c>
    </row>
    <row r="5" spans="1:5" x14ac:dyDescent="0.25">
      <c r="A5" s="19"/>
      <c r="B5" s="15"/>
      <c r="C5" s="15"/>
      <c r="D5" s="15"/>
      <c r="E5" s="15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90" t="s">
        <v>20</v>
      </c>
      <c r="B7" s="90"/>
      <c r="C7" s="90"/>
      <c r="D7" s="90"/>
      <c r="E7" s="90"/>
    </row>
    <row r="8" spans="1:5" x14ac:dyDescent="0.25">
      <c r="A8" s="86" t="s">
        <v>1</v>
      </c>
      <c r="B8" s="86"/>
      <c r="C8" s="86"/>
      <c r="D8" s="86"/>
      <c r="E8" s="86"/>
    </row>
    <row r="9" spans="1:5" x14ac:dyDescent="0.25">
      <c r="A9" s="79" t="s">
        <v>41</v>
      </c>
      <c r="B9" s="79"/>
      <c r="C9" s="79"/>
      <c r="D9" s="79"/>
      <c r="E9" s="79"/>
    </row>
    <row r="10" spans="1:5" ht="25.5" customHeight="1" x14ac:dyDescent="0.25">
      <c r="A10" s="83" t="s">
        <v>12</v>
      </c>
      <c r="B10" s="83"/>
      <c r="C10" s="83"/>
      <c r="D10" s="83"/>
      <c r="E10" s="83"/>
    </row>
    <row r="11" spans="1:5" ht="32.25" customHeight="1" x14ac:dyDescent="0.25">
      <c r="A11" s="79" t="s">
        <v>42</v>
      </c>
      <c r="B11" s="79"/>
      <c r="C11" s="79"/>
      <c r="D11" s="79"/>
      <c r="E11" s="79"/>
    </row>
    <row r="12" spans="1:5" x14ac:dyDescent="0.25">
      <c r="A12" s="86" t="s">
        <v>13</v>
      </c>
      <c r="B12" s="86"/>
      <c r="C12" s="86"/>
      <c r="D12" s="86"/>
      <c r="E12" s="86"/>
    </row>
    <row r="13" spans="1:5" x14ac:dyDescent="0.25">
      <c r="A13" s="79" t="s">
        <v>43</v>
      </c>
      <c r="B13" s="79"/>
      <c r="C13" s="79"/>
      <c r="D13" s="79"/>
      <c r="E13" s="79"/>
    </row>
    <row r="14" spans="1:5" x14ac:dyDescent="0.25">
      <c r="A14" s="86" t="s">
        <v>2</v>
      </c>
      <c r="B14" s="86"/>
      <c r="C14" s="86"/>
      <c r="D14" s="86"/>
      <c r="E14" s="86"/>
    </row>
    <row r="15" spans="1:5" x14ac:dyDescent="0.25">
      <c r="A15" s="79" t="s">
        <v>44</v>
      </c>
      <c r="B15" s="79"/>
      <c r="C15" s="79"/>
      <c r="D15" s="79"/>
      <c r="E15" s="79"/>
    </row>
    <row r="16" spans="1:5" x14ac:dyDescent="0.25">
      <c r="A16" s="83" t="s">
        <v>14</v>
      </c>
      <c r="B16" s="83"/>
      <c r="C16" s="83"/>
      <c r="D16" s="83"/>
      <c r="E16" s="83"/>
    </row>
    <row r="17" spans="1:7" ht="32.25" customHeight="1" x14ac:dyDescent="0.25">
      <c r="A17" s="79" t="s">
        <v>45</v>
      </c>
      <c r="B17" s="79"/>
      <c r="C17" s="79"/>
      <c r="D17" s="79"/>
      <c r="E17" s="79"/>
    </row>
    <row r="18" spans="1:7" ht="63" customHeight="1" x14ac:dyDescent="0.25">
      <c r="A18" s="79" t="s">
        <v>46</v>
      </c>
      <c r="B18" s="79"/>
      <c r="C18" s="79"/>
      <c r="D18" s="79"/>
      <c r="E18" s="79"/>
    </row>
    <row r="19" spans="1:7" ht="36.75" customHeight="1" x14ac:dyDescent="0.25">
      <c r="A19" s="84" t="s">
        <v>47</v>
      </c>
      <c r="B19" s="84"/>
      <c r="C19" s="84"/>
      <c r="D19" s="84"/>
      <c r="E19" s="84"/>
    </row>
    <row r="20" spans="1:7" x14ac:dyDescent="0.25">
      <c r="A20" s="84"/>
      <c r="B20" s="84"/>
      <c r="C20" s="84"/>
      <c r="D20" s="84"/>
      <c r="E20" s="84"/>
      <c r="F20" s="2">
        <v>4355.5</v>
      </c>
      <c r="G20" s="2">
        <v>3</v>
      </c>
    </row>
    <row r="21" spans="1:7" ht="135" x14ac:dyDescent="0.25">
      <c r="A21" s="1" t="s">
        <v>26</v>
      </c>
      <c r="B21" s="1" t="s">
        <v>8</v>
      </c>
      <c r="C21" s="1" t="s">
        <v>3</v>
      </c>
      <c r="D21" s="1" t="s">
        <v>27</v>
      </c>
      <c r="E21" s="1" t="s">
        <v>7</v>
      </c>
    </row>
    <row r="22" spans="1:7" ht="38.25" x14ac:dyDescent="0.25">
      <c r="A22" s="7" t="s">
        <v>33</v>
      </c>
      <c r="B22" s="31" t="s">
        <v>32</v>
      </c>
      <c r="C22" s="1" t="s">
        <v>4</v>
      </c>
      <c r="D22" s="1">
        <v>16.690000000000001</v>
      </c>
      <c r="E22" s="4">
        <f>D22*F20*G20</f>
        <v>218079.88500000004</v>
      </c>
      <c r="G22" s="8"/>
    </row>
    <row r="23" spans="1:7" x14ac:dyDescent="0.25">
      <c r="A23" s="3" t="s">
        <v>29</v>
      </c>
      <c r="B23" s="31" t="s">
        <v>19</v>
      </c>
      <c r="C23" s="1" t="s">
        <v>4</v>
      </c>
      <c r="D23" s="1">
        <v>7.13</v>
      </c>
      <c r="E23" s="4">
        <f>D23*F20*G20</f>
        <v>93164.145000000004</v>
      </c>
      <c r="G23" s="8"/>
    </row>
    <row r="24" spans="1:7" ht="30" x14ac:dyDescent="0.25">
      <c r="A24" s="3" t="s">
        <v>35</v>
      </c>
      <c r="B24" s="30" t="s">
        <v>77</v>
      </c>
      <c r="C24" s="1" t="s">
        <v>25</v>
      </c>
      <c r="D24" s="1"/>
      <c r="E24" s="4">
        <v>0</v>
      </c>
      <c r="G24" s="8"/>
    </row>
    <row r="25" spans="1:7" x14ac:dyDescent="0.25">
      <c r="A25" s="3" t="s">
        <v>37</v>
      </c>
      <c r="B25" s="30" t="s">
        <v>77</v>
      </c>
      <c r="C25" s="1" t="s">
        <v>25</v>
      </c>
      <c r="D25" s="1"/>
      <c r="E25" s="4">
        <v>15670.24</v>
      </c>
      <c r="G25" s="8"/>
    </row>
    <row r="26" spans="1:7" x14ac:dyDescent="0.25">
      <c r="A26" s="3" t="s">
        <v>38</v>
      </c>
      <c r="B26" s="30" t="s">
        <v>77</v>
      </c>
      <c r="C26" s="1" t="s">
        <v>25</v>
      </c>
      <c r="D26" s="1"/>
      <c r="E26" s="4">
        <v>0</v>
      </c>
      <c r="G26" s="8"/>
    </row>
    <row r="27" spans="1:7" x14ac:dyDescent="0.25">
      <c r="A27" s="3" t="s">
        <v>36</v>
      </c>
      <c r="B27" s="30" t="s">
        <v>77</v>
      </c>
      <c r="C27" s="1" t="s">
        <v>25</v>
      </c>
      <c r="D27" s="1"/>
      <c r="E27" s="4">
        <v>0</v>
      </c>
      <c r="G27" s="8"/>
    </row>
    <row r="28" spans="1:7" x14ac:dyDescent="0.25">
      <c r="A28" s="5" t="s">
        <v>39</v>
      </c>
      <c r="B28" s="30" t="s">
        <v>77</v>
      </c>
      <c r="C28" s="6" t="s">
        <v>25</v>
      </c>
      <c r="D28" s="1"/>
      <c r="E28" s="4">
        <f>3318.17+380+15.5</f>
        <v>3713.67</v>
      </c>
      <c r="G28" s="8"/>
    </row>
    <row r="29" spans="1:7" ht="30" x14ac:dyDescent="0.25">
      <c r="A29" s="37" t="s">
        <v>101</v>
      </c>
      <c r="B29" s="39" t="s">
        <v>104</v>
      </c>
      <c r="C29" s="6" t="s">
        <v>67</v>
      </c>
      <c r="D29" s="39">
        <v>12</v>
      </c>
      <c r="E29" s="4">
        <f>D29*333.76</f>
        <v>4005.12</v>
      </c>
      <c r="G29" s="8"/>
    </row>
    <row r="30" spans="1:7" ht="30" x14ac:dyDescent="0.25">
      <c r="A30" s="76" t="s">
        <v>102</v>
      </c>
      <c r="B30" s="39" t="s">
        <v>104</v>
      </c>
      <c r="C30" s="6" t="s">
        <v>67</v>
      </c>
      <c r="D30" s="77">
        <v>8</v>
      </c>
      <c r="E30" s="4">
        <f>D30*333.76</f>
        <v>2670.08</v>
      </c>
      <c r="G30" s="8"/>
    </row>
    <row r="31" spans="1:7" x14ac:dyDescent="0.25">
      <c r="A31" s="76" t="s">
        <v>106</v>
      </c>
      <c r="B31" s="77" t="s">
        <v>105</v>
      </c>
      <c r="C31" s="6" t="s">
        <v>25</v>
      </c>
      <c r="D31" s="77"/>
      <c r="E31" s="4">
        <v>104210.39</v>
      </c>
      <c r="G31" s="8"/>
    </row>
    <row r="32" spans="1:7" ht="22.5" customHeight="1" x14ac:dyDescent="0.25">
      <c r="A32" s="76" t="s">
        <v>103</v>
      </c>
      <c r="B32" s="77" t="s">
        <v>105</v>
      </c>
      <c r="C32" s="6" t="s">
        <v>25</v>
      </c>
      <c r="D32" s="77"/>
      <c r="E32" s="4">
        <v>32864.199999999997</v>
      </c>
      <c r="G32" s="8"/>
    </row>
    <row r="33" spans="1:7" s="9" customFormat="1" ht="14.25" x14ac:dyDescent="0.2">
      <c r="A33" s="20" t="s">
        <v>21</v>
      </c>
      <c r="B33" s="21"/>
      <c r="C33" s="21"/>
      <c r="D33" s="21"/>
      <c r="E33" s="22">
        <f>SUM(E22:E32)</f>
        <v>474377.73000000004</v>
      </c>
      <c r="F33" s="23"/>
      <c r="G33" s="23"/>
    </row>
    <row r="34" spans="1:7" s="9" customFormat="1" ht="14.25" x14ac:dyDescent="0.2">
      <c r="A34" s="24"/>
      <c r="B34" s="25"/>
      <c r="C34" s="25"/>
      <c r="D34" s="25"/>
      <c r="E34" s="26"/>
      <c r="G34" s="23"/>
    </row>
    <row r="35" spans="1:7" ht="29.25" customHeight="1" x14ac:dyDescent="0.25">
      <c r="A35" s="85" t="s">
        <v>116</v>
      </c>
      <c r="B35" s="85"/>
      <c r="C35" s="85"/>
      <c r="D35" s="85"/>
      <c r="E35" s="85"/>
    </row>
    <row r="36" spans="1:7" ht="29.25" customHeight="1" x14ac:dyDescent="0.25">
      <c r="A36" s="79" t="s">
        <v>18</v>
      </c>
      <c r="B36" s="79"/>
      <c r="C36" s="79"/>
      <c r="D36" s="79"/>
      <c r="E36" s="79"/>
    </row>
    <row r="37" spans="1:7" x14ac:dyDescent="0.25">
      <c r="A37" s="79" t="s">
        <v>17</v>
      </c>
      <c r="B37" s="79"/>
      <c r="C37" s="79"/>
      <c r="D37" s="79"/>
      <c r="E37" s="79"/>
    </row>
    <row r="38" spans="1:7" ht="31.5" customHeight="1" x14ac:dyDescent="0.25">
      <c r="A38" s="79" t="s">
        <v>22</v>
      </c>
      <c r="B38" s="79"/>
      <c r="C38" s="79"/>
      <c r="D38" s="79"/>
      <c r="E38" s="79"/>
    </row>
    <row r="39" spans="1:7" x14ac:dyDescent="0.25">
      <c r="A39" s="79" t="s">
        <v>15</v>
      </c>
      <c r="B39" s="79"/>
      <c r="C39" s="79"/>
      <c r="D39" s="79"/>
      <c r="E39" s="79"/>
    </row>
    <row r="40" spans="1:7" x14ac:dyDescent="0.25">
      <c r="A40" s="82" t="s">
        <v>5</v>
      </c>
      <c r="B40" s="82"/>
      <c r="C40" s="82"/>
      <c r="D40" s="82"/>
      <c r="E40" s="82"/>
    </row>
    <row r="41" spans="1:7" x14ac:dyDescent="0.25">
      <c r="A41" s="79" t="s">
        <v>15</v>
      </c>
      <c r="B41" s="79"/>
      <c r="C41" s="79"/>
      <c r="D41" s="79"/>
      <c r="E41" s="79"/>
    </row>
    <row r="42" spans="1:7" x14ac:dyDescent="0.25">
      <c r="A42" s="80" t="s">
        <v>48</v>
      </c>
      <c r="B42" s="80"/>
      <c r="C42" s="80"/>
      <c r="D42" s="80"/>
      <c r="E42" s="27"/>
    </row>
    <row r="43" spans="1:7" s="28" customFormat="1" ht="11.25" x14ac:dyDescent="0.2">
      <c r="B43" s="81" t="s">
        <v>16</v>
      </c>
      <c r="C43" s="81"/>
      <c r="D43" s="81"/>
      <c r="E43" s="29" t="s">
        <v>6</v>
      </c>
    </row>
    <row r="44" spans="1:7" x14ac:dyDescent="0.25">
      <c r="A44" s="19"/>
      <c r="B44" s="19"/>
      <c r="C44" s="19"/>
      <c r="D44" s="19"/>
      <c r="E44" s="19"/>
    </row>
    <row r="45" spans="1:7" ht="15" customHeight="1" x14ac:dyDescent="0.25">
      <c r="A45" s="80" t="s">
        <v>49</v>
      </c>
      <c r="B45" s="80"/>
      <c r="C45" s="80"/>
      <c r="D45" s="80"/>
      <c r="E45" s="80"/>
    </row>
    <row r="46" spans="1:7" s="28" customFormat="1" ht="11.25" x14ac:dyDescent="0.2">
      <c r="B46" s="81" t="s">
        <v>16</v>
      </c>
      <c r="C46" s="81"/>
      <c r="D46" s="81"/>
      <c r="E46" s="29" t="s">
        <v>6</v>
      </c>
    </row>
    <row r="48" spans="1:7" x14ac:dyDescent="0.25">
      <c r="A48" s="34" t="s">
        <v>40</v>
      </c>
    </row>
    <row r="49" spans="1:7" x14ac:dyDescent="0.25">
      <c r="A49" s="9" t="s">
        <v>23</v>
      </c>
    </row>
    <row r="50" spans="1:7" x14ac:dyDescent="0.25">
      <c r="A50" s="2" t="s">
        <v>31</v>
      </c>
      <c r="B50" s="10">
        <f>'3кв'!B53</f>
        <v>16259.049999999988</v>
      </c>
    </row>
    <row r="51" spans="1:7" x14ac:dyDescent="0.25">
      <c r="A51" s="38" t="s">
        <v>107</v>
      </c>
      <c r="B51" s="11"/>
    </row>
    <row r="52" spans="1:7" x14ac:dyDescent="0.25">
      <c r="A52" s="2" t="s">
        <v>34</v>
      </c>
      <c r="B52" s="11">
        <f>388290.77-177.61</f>
        <v>388113.16000000003</v>
      </c>
      <c r="F52" s="12"/>
      <c r="G52" s="12"/>
    </row>
    <row r="53" spans="1:7" x14ac:dyDescent="0.25">
      <c r="A53" s="2" t="s">
        <v>28</v>
      </c>
      <c r="B53" s="11">
        <f>E33</f>
        <v>474377.73000000004</v>
      </c>
      <c r="F53" s="8"/>
    </row>
    <row r="54" spans="1:7" x14ac:dyDescent="0.25">
      <c r="A54" s="9" t="s">
        <v>30</v>
      </c>
      <c r="B54" s="13">
        <f>B50+B52-B53</f>
        <v>-70005.520000000019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0:E40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41:E41"/>
    <mergeCell ref="A42:D42"/>
    <mergeCell ref="B43:D43"/>
    <mergeCell ref="A45:E45"/>
    <mergeCell ref="B46:D4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BreakPreview" topLeftCell="A22" zoomScaleSheetLayoutView="100" workbookViewId="0">
      <selection activeCell="D34" sqref="D34"/>
    </sheetView>
  </sheetViews>
  <sheetFormatPr defaultRowHeight="15.75" x14ac:dyDescent="0.25"/>
  <cols>
    <col min="1" max="1" width="9.7109375" style="42" customWidth="1"/>
    <col min="2" max="2" width="70.85546875" style="42" customWidth="1"/>
    <col min="3" max="3" width="16.5703125" style="42" customWidth="1"/>
    <col min="4" max="4" width="15.7109375" style="42" customWidth="1"/>
    <col min="5" max="5" width="19.42578125" style="42" customWidth="1"/>
    <col min="6" max="6" width="12.42578125" style="42" customWidth="1"/>
    <col min="7" max="7" width="12" style="42" customWidth="1"/>
    <col min="8" max="8" width="13.5703125" style="42" customWidth="1"/>
    <col min="9" max="16384" width="9.140625" style="42"/>
  </cols>
  <sheetData>
    <row r="1" spans="1:5" x14ac:dyDescent="0.25">
      <c r="A1" s="92" t="s">
        <v>78</v>
      </c>
      <c r="B1" s="92"/>
      <c r="C1" s="92"/>
      <c r="D1" s="41"/>
    </row>
    <row r="2" spans="1:5" x14ac:dyDescent="0.25">
      <c r="A2" s="93" t="s">
        <v>79</v>
      </c>
      <c r="B2" s="93"/>
      <c r="C2" s="93"/>
      <c r="D2" s="43"/>
    </row>
    <row r="3" spans="1:5" x14ac:dyDescent="0.25">
      <c r="A3" s="93" t="s">
        <v>80</v>
      </c>
      <c r="B3" s="93"/>
      <c r="C3" s="93"/>
      <c r="D3" s="43"/>
    </row>
    <row r="4" spans="1:5" x14ac:dyDescent="0.25">
      <c r="A4" s="92" t="s">
        <v>81</v>
      </c>
      <c r="B4" s="92"/>
      <c r="C4" s="92"/>
      <c r="D4" s="41"/>
    </row>
    <row r="5" spans="1:5" x14ac:dyDescent="0.25">
      <c r="A5" s="94"/>
      <c r="B5" s="94"/>
      <c r="C5" s="94"/>
    </row>
    <row r="6" spans="1:5" x14ac:dyDescent="0.25">
      <c r="A6" s="43"/>
      <c r="B6" s="44" t="s">
        <v>82</v>
      </c>
      <c r="C6" s="45">
        <f>'1кв'!B49</f>
        <v>-82554.039999999994</v>
      </c>
      <c r="D6" s="46"/>
    </row>
    <row r="7" spans="1:5" x14ac:dyDescent="0.25">
      <c r="A7" s="47" t="s">
        <v>83</v>
      </c>
      <c r="B7" s="44" t="s">
        <v>108</v>
      </c>
      <c r="C7" s="45"/>
      <c r="D7" s="46"/>
    </row>
    <row r="8" spans="1:5" x14ac:dyDescent="0.25">
      <c r="A8" s="43"/>
      <c r="B8" s="48" t="s">
        <v>84</v>
      </c>
      <c r="C8" s="45"/>
      <c r="D8" s="46"/>
    </row>
    <row r="9" spans="1:5" x14ac:dyDescent="0.25">
      <c r="A9" s="43"/>
      <c r="B9" s="49" t="s">
        <v>109</v>
      </c>
      <c r="C9" s="45"/>
      <c r="D9" s="46"/>
    </row>
    <row r="10" spans="1:5" x14ac:dyDescent="0.25">
      <c r="A10" s="43"/>
      <c r="B10" s="49" t="s">
        <v>111</v>
      </c>
      <c r="C10" s="45"/>
      <c r="D10" s="46"/>
    </row>
    <row r="11" spans="1:5" x14ac:dyDescent="0.25">
      <c r="A11" s="43"/>
      <c r="B11" s="49" t="s">
        <v>110</v>
      </c>
      <c r="C11" s="45"/>
      <c r="D11" s="46"/>
    </row>
    <row r="12" spans="1:5" x14ac:dyDescent="0.25">
      <c r="B12" s="50" t="s">
        <v>85</v>
      </c>
      <c r="C12" s="51">
        <f>'1кв'!B51+'2кв'!B51+'3кв'!B51+'4кв'!B52</f>
        <v>1476818.1800000002</v>
      </c>
      <c r="D12" s="52"/>
      <c r="E12" s="53"/>
    </row>
    <row r="13" spans="1:5" x14ac:dyDescent="0.25">
      <c r="A13" s="54"/>
      <c r="B13" s="50" t="s">
        <v>86</v>
      </c>
      <c r="C13" s="55">
        <f>SUM(C12:C12)</f>
        <v>1476818.1800000002</v>
      </c>
      <c r="D13" s="46"/>
    </row>
    <row r="14" spans="1:5" x14ac:dyDescent="0.25">
      <c r="B14" s="91"/>
      <c r="C14" s="91"/>
      <c r="D14" s="56"/>
    </row>
    <row r="15" spans="1:5" ht="17.25" customHeight="1" x14ac:dyDescent="0.25">
      <c r="A15" s="57" t="s">
        <v>87</v>
      </c>
      <c r="B15" s="58" t="s">
        <v>88</v>
      </c>
      <c r="C15" s="51">
        <f>'1кв'!E22+'2кв'!E22+'3кв'!E22+'4кв'!E22</f>
        <v>856378.40999999992</v>
      </c>
      <c r="D15" s="56"/>
    </row>
    <row r="16" spans="1:5" x14ac:dyDescent="0.25">
      <c r="A16" s="57"/>
      <c r="B16" s="60" t="s">
        <v>29</v>
      </c>
      <c r="C16" s="51">
        <f>'1кв'!E23+'2кв'!E23+'3кв'!E23+'4кв'!E23</f>
        <v>356454.12000000005</v>
      </c>
      <c r="D16" s="56"/>
    </row>
    <row r="17" spans="1:7" ht="15" customHeight="1" x14ac:dyDescent="0.25">
      <c r="A17" s="57"/>
      <c r="B17" s="59" t="s">
        <v>89</v>
      </c>
      <c r="C17" s="51">
        <f>'1кв'!E24+'2кв'!E24+'3кв'!E24+'4кв'!E24</f>
        <v>3107.4</v>
      </c>
      <c r="D17" s="56"/>
    </row>
    <row r="18" spans="1:7" x14ac:dyDescent="0.25">
      <c r="A18" s="57"/>
      <c r="B18" s="49" t="s">
        <v>37</v>
      </c>
      <c r="C18" s="51">
        <f>'1кв'!E25+'2кв'!E25+'3кв'!E25+'4кв'!E25</f>
        <v>60425.659999999996</v>
      </c>
      <c r="D18" s="56"/>
    </row>
    <row r="19" spans="1:7" x14ac:dyDescent="0.25">
      <c r="A19" s="57"/>
      <c r="B19" s="49" t="s">
        <v>38</v>
      </c>
      <c r="C19" s="51">
        <f>'1кв'!E26+'2кв'!E26+'3кв'!E26+'4кв'!E26</f>
        <v>0</v>
      </c>
      <c r="D19" s="56"/>
    </row>
    <row r="20" spans="1:7" x14ac:dyDescent="0.25">
      <c r="A20" s="57"/>
      <c r="B20" s="49" t="s">
        <v>36</v>
      </c>
      <c r="C20" s="51">
        <f>'1кв'!E27+'2кв'!E27+'3кв'!E27+'4кв'!E27</f>
        <v>0</v>
      </c>
      <c r="D20" s="56"/>
    </row>
    <row r="21" spans="1:7" x14ac:dyDescent="0.25">
      <c r="B21" s="61" t="s">
        <v>90</v>
      </c>
      <c r="C21" s="51">
        <f>'1кв'!E28+'2кв'!E28+'3кв'!E28+'4кв'!E28</f>
        <v>21818.449999999997</v>
      </c>
      <c r="D21" s="56"/>
      <c r="E21" s="53"/>
    </row>
    <row r="22" spans="1:7" x14ac:dyDescent="0.25">
      <c r="A22" s="57"/>
      <c r="B22" s="62" t="s">
        <v>112</v>
      </c>
      <c r="C22" s="51">
        <f>58.5*333.76</f>
        <v>19524.96</v>
      </c>
      <c r="D22" s="56"/>
    </row>
    <row r="23" spans="1:7" x14ac:dyDescent="0.25">
      <c r="A23" s="57"/>
      <c r="B23" s="48" t="s">
        <v>91</v>
      </c>
      <c r="C23" s="51">
        <f>SUM(C25:C28)</f>
        <v>146560.65999999997</v>
      </c>
      <c r="D23" s="56"/>
    </row>
    <row r="24" spans="1:7" x14ac:dyDescent="0.25">
      <c r="A24" s="57"/>
      <c r="B24" s="48" t="s">
        <v>84</v>
      </c>
      <c r="C24" s="63"/>
      <c r="D24" s="56"/>
      <c r="G24" s="53"/>
    </row>
    <row r="25" spans="1:7" x14ac:dyDescent="0.25">
      <c r="A25" s="57"/>
      <c r="B25" s="5" t="s">
        <v>115</v>
      </c>
      <c r="C25" s="63">
        <f>'1кв'!E29</f>
        <v>9486.07</v>
      </c>
      <c r="D25" s="56"/>
      <c r="G25" s="53"/>
    </row>
    <row r="26" spans="1:7" x14ac:dyDescent="0.25">
      <c r="A26" s="57"/>
      <c r="B26" s="76" t="s">
        <v>113</v>
      </c>
      <c r="C26" s="78">
        <v>104210.39</v>
      </c>
      <c r="D26" s="56"/>
    </row>
    <row r="27" spans="1:7" x14ac:dyDescent="0.25">
      <c r="A27" s="57"/>
      <c r="B27" s="76" t="s">
        <v>114</v>
      </c>
      <c r="C27" s="78">
        <v>32864.199999999997</v>
      </c>
      <c r="D27" s="56"/>
    </row>
    <row r="28" spans="1:7" x14ac:dyDescent="0.25">
      <c r="A28" s="57"/>
      <c r="B28" s="64"/>
      <c r="C28" s="65"/>
      <c r="D28" s="56"/>
    </row>
    <row r="29" spans="1:7" x14ac:dyDescent="0.25">
      <c r="B29" s="66" t="s">
        <v>92</v>
      </c>
      <c r="C29" s="67">
        <f>SUM(C15:C23)</f>
        <v>1464269.6599999997</v>
      </c>
      <c r="D29" s="56"/>
      <c r="E29" s="53"/>
    </row>
    <row r="30" spans="1:7" x14ac:dyDescent="0.25">
      <c r="B30" s="66" t="s">
        <v>117</v>
      </c>
      <c r="C30" s="68">
        <f>C6+C13-C29</f>
        <v>-70005.519999999553</v>
      </c>
      <c r="D30" s="56">
        <f>C30-'4кв'!B54</f>
        <v>4.6566128730773926E-10</v>
      </c>
    </row>
    <row r="31" spans="1:7" x14ac:dyDescent="0.25">
      <c r="B31" s="47"/>
      <c r="C31" s="47"/>
      <c r="D31" s="56"/>
    </row>
    <row r="32" spans="1:7" x14ac:dyDescent="0.25">
      <c r="B32" s="69" t="s">
        <v>93</v>
      </c>
      <c r="C32" s="69"/>
      <c r="D32" s="56"/>
    </row>
    <row r="33" spans="1:4" x14ac:dyDescent="0.25">
      <c r="B33" s="69" t="s">
        <v>94</v>
      </c>
      <c r="C33" s="70">
        <v>387388.32</v>
      </c>
      <c r="D33" s="56"/>
    </row>
    <row r="34" spans="1:4" x14ac:dyDescent="0.25">
      <c r="B34" s="71" t="s">
        <v>118</v>
      </c>
      <c r="C34" s="72">
        <v>416933.04</v>
      </c>
      <c r="D34" s="56"/>
    </row>
    <row r="35" spans="1:4" x14ac:dyDescent="0.25">
      <c r="B35" s="69" t="s">
        <v>95</v>
      </c>
      <c r="C35" s="73">
        <f>C34-C33</f>
        <v>29544.719999999972</v>
      </c>
      <c r="D35" s="56"/>
    </row>
    <row r="36" spans="1:4" x14ac:dyDescent="0.25">
      <c r="B36" s="47"/>
      <c r="C36" s="47"/>
      <c r="D36" s="56"/>
    </row>
    <row r="37" spans="1:4" x14ac:dyDescent="0.25">
      <c r="A37" s="42" t="s">
        <v>96</v>
      </c>
      <c r="B37" s="47" t="s">
        <v>97</v>
      </c>
      <c r="C37" s="47"/>
      <c r="D37" s="56"/>
    </row>
    <row r="38" spans="1:4" x14ac:dyDescent="0.25">
      <c r="B38" s="47" t="s">
        <v>98</v>
      </c>
      <c r="C38" s="47"/>
      <c r="D38" s="56"/>
    </row>
    <row r="39" spans="1:4" x14ac:dyDescent="0.25">
      <c r="B39" s="47" t="s">
        <v>99</v>
      </c>
      <c r="C39" s="47"/>
      <c r="D39" s="56"/>
    </row>
    <row r="40" spans="1:4" s="2" customFormat="1" ht="15" x14ac:dyDescent="0.25">
      <c r="B40" s="74"/>
      <c r="C40" s="74"/>
      <c r="D40" s="75"/>
    </row>
    <row r="41" spans="1:4" s="2" customFormat="1" ht="15" x14ac:dyDescent="0.25">
      <c r="B41" s="74" t="s">
        <v>100</v>
      </c>
      <c r="C41" s="74"/>
      <c r="D41" s="75"/>
    </row>
    <row r="42" spans="1:4" x14ac:dyDescent="0.25">
      <c r="B42" s="47"/>
      <c r="C42" s="47"/>
      <c r="D42" s="56"/>
    </row>
    <row r="43" spans="1:4" x14ac:dyDescent="0.25">
      <c r="B43" s="47"/>
      <c r="C43" s="47"/>
      <c r="D43" s="56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2026-03-13T07:46:31Z</dcterms:modified>
</cp:coreProperties>
</file>