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5325" yWindow="5325" windowWidth="12045" windowHeight="15345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'1кв'!$A$1:$E$50</definedName>
    <definedName name="_xlnm.Print_Area" localSheetId="1">'2кв'!$A$1:$E$49</definedName>
    <definedName name="_xlnm.Print_Area" localSheetId="2">'3кв'!$A$1:$E$49</definedName>
    <definedName name="_xlnm.Print_Area" localSheetId="3">'4кв'!$A$1:$E$48</definedName>
    <definedName name="_xlnm.Print_Area" localSheetId="4">отчет!$A$1:$C$32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33" l="1"/>
  <c r="B45" i="32"/>
  <c r="C8" i="33"/>
  <c r="B48" i="32"/>
  <c r="C16" i="33" l="1"/>
  <c r="C18" i="33"/>
  <c r="C15" i="33"/>
  <c r="C14" i="33"/>
  <c r="C6" i="33"/>
  <c r="C9" i="33" l="1"/>
  <c r="C10" i="33" s="1"/>
  <c r="E23" i="32"/>
  <c r="C13" i="33" s="1"/>
  <c r="E22" i="32"/>
  <c r="E26" i="32" l="1"/>
  <c r="B47" i="32" s="1"/>
  <c r="C12" i="33"/>
  <c r="C20" i="33" s="1"/>
  <c r="C21" i="33" s="1"/>
  <c r="B47" i="31"/>
  <c r="E26" i="31"/>
  <c r="E23" i="31" l="1"/>
  <c r="E22" i="31"/>
  <c r="E27" i="31" s="1"/>
  <c r="B48" i="31" l="1"/>
  <c r="B47" i="30"/>
  <c r="E23" i="30"/>
  <c r="E22" i="30"/>
  <c r="E26" i="30" s="1"/>
  <c r="B48" i="30" s="1"/>
  <c r="B47" i="29" l="1"/>
  <c r="E23" i="29"/>
  <c r="E22" i="29"/>
  <c r="E26" i="29" l="1"/>
  <c r="B49" i="29" s="1"/>
  <c r="B50" i="29" s="1"/>
  <c r="B44" i="30" s="1"/>
  <c r="B49" i="30" s="1"/>
  <c r="B44" i="31" s="1"/>
  <c r="B49" i="31" s="1"/>
  <c r="B43" i="32" s="1"/>
</calcChain>
</file>

<file path=xl/sharedStrings.xml><?xml version="1.0" encoding="utf-8"?>
<sst xmlns="http://schemas.openxmlformats.org/spreadsheetml/2006/main" count="254" uniqueCount="94">
  <si>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</si>
  <si>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</si>
  <si>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</si>
  <si>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</si>
  <si>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</si>
  <si>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</si>
  <si>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</si>
  <si>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</si>
  <si>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</si>
  <si>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</si>
  <si>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</si>
  <si>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</si>
  <si>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</si>
  <si>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</si>
  <si>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</si>
  <si>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</si>
  <si>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</si>
  <si>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</si>
  <si>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</si>
  <si>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</si>
  <si>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</si>
  <si>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</si>
  <si>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</si>
  <si>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</si>
  <si>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</si>
  <si>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</si>
  <si>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</si>
  <si>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</si>
  <si>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</si>
  <si>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</si>
  <si>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в т.ч. Оплачено</t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</si>
  <si>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№27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пер. Тимирязева</t>
    </r>
  </si>
  <si>
    <t>г. Россошь, пер.Тимирязева,27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</si>
  <si>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№73 от   01.04.2016 г.</t>
    </r>
  </si>
  <si>
    <t xml:space="preserve">Расходы по содержанию и тек. Ремонту </t>
  </si>
  <si>
    <t>Остаток на начало квартала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</si>
  <si>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Ушаковой Ольги Владимировны</t>
    </r>
  </si>
  <si>
    <t xml:space="preserve">определена приложением № 9 к договору </t>
  </si>
  <si>
    <t xml:space="preserve">Общехозяйственные расходы </t>
  </si>
  <si>
    <t>Стоимость материалов</t>
  </si>
  <si>
    <t>Заказчик - Собственники МКД, в лице председателя совета МКД Ушакова О.В.</t>
  </si>
  <si>
    <t xml:space="preserve">Услуги по содержанию многоквартирного дома </t>
  </si>
  <si>
    <t>Оплачено по дог.администр. кв.5</t>
  </si>
  <si>
    <t>Общая площадь квартир - 847,6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</si>
  <si>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№14,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№8 от 21.04.2018 г.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</si>
  <si>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</si>
  <si>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</si>
  <si>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t>Предъявлено населению 52715,73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</si>
  <si>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</si>
  <si>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</si>
  <si>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сорок восемь тысяч семьсот двадцать рублей 05 копеек.</t>
  </si>
  <si>
    <t>за 2 квартал 2025 года</t>
  </si>
  <si>
    <t>30.06.2025 г.</t>
  </si>
  <si>
    <t>2 квартал</t>
  </si>
  <si>
    <t xml:space="preserve">           2. Всего за период с "01" 04 2025 г. по "30" 06 2025 г. выполнено работ (оказано услуг) на общую сумму сорок восемь тысяч семьсот двадцать рублей 05 копеек.</t>
  </si>
  <si>
    <t>за 3 квартал 2025 года</t>
  </si>
  <si>
    <t>30.09.2025 г.</t>
  </si>
  <si>
    <t>3 квартал</t>
  </si>
  <si>
    <t>Замена стояка канализации (кв 12)</t>
  </si>
  <si>
    <t>ч/час</t>
  </si>
  <si>
    <t>сентябрь</t>
  </si>
  <si>
    <t>Поверка ПУ ТЭ (узел)</t>
  </si>
  <si>
    <t xml:space="preserve">           2. Всего за период с "01" 07 2025 г. по "30" 09 2025 г. выполнено работ (оказано услуг) на общую сумму семьдесят восемь тысяч шестьсот двадцать рублей 98 копеек.</t>
  </si>
  <si>
    <t>Предъявлено населению 58348,87</t>
  </si>
  <si>
    <t>Оплачено по дог.администр. кв.5,11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</si>
  <si>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</si>
  <si>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</si>
  <si>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</si>
  <si>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</si>
  <si>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пер. Тимирязева, д. 27</t>
  </si>
  <si>
    <t>Остаток на начало периода</t>
  </si>
  <si>
    <t xml:space="preserve">Доходы: </t>
  </si>
  <si>
    <t>Оплачено в текущем периоде по квитанциям</t>
  </si>
  <si>
    <t>Оплачено за не жилые помещения</t>
  </si>
  <si>
    <t>Итого доходов:</t>
  </si>
  <si>
    <t>Расходы: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</si>
  <si>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</si>
  <si>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</si>
  <si>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</si>
  <si>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</si>
  <si>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</si>
  <si>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</si>
  <si>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</si>
  <si>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</si>
  <si>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</si>
  <si>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31.12.2025г.</t>
  </si>
  <si>
    <t>Непредвиденные работы 16  ч/ч</t>
  </si>
  <si>
    <t xml:space="preserve">           2. Всего за период с "01" 10  2025 г. по "31" 12  2025 г.  выполнено работ (оказано услуг) на общую сумму пятьдесят две тысячи триста тридцать рублей 82 копейки</t>
  </si>
  <si>
    <t>Предъявлено населению 58170,15</t>
  </si>
  <si>
    <t>Начислено всего 221950,48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</si>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</sst>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419]General"/>
    <numFmt numFmtId="165" formatCode="#,##0.00_ ;\-#,##0.00\ "/>
    <numFmt numFmtId="166" formatCode="#,##0.00\ _₽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4" fillId="0" borderId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0" fontId="11" fillId="0" borderId="0" xfId="0" applyFont="1"/>
    <xf numFmtId="43" fontId="4" fillId="0" borderId="0" xfId="0" applyNumberFormat="1" applyFont="1"/>
    <xf numFmtId="0" fontId="12" fillId="0" borderId="0" xfId="0" applyFont="1"/>
    <xf numFmtId="39" fontId="7" fillId="0" borderId="0" xfId="1" applyNumberFormat="1" applyFont="1"/>
    <xf numFmtId="39" fontId="4" fillId="0" borderId="0" xfId="1" applyNumberFormat="1" applyFont="1"/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165" fontId="4" fillId="0" borderId="0" xfId="0" applyNumberFormat="1" applyFont="1"/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5" fillId="2" borderId="0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5" fillId="0" borderId="1" xfId="0" applyFont="1" applyFill="1" applyBorder="1" applyAlignment="1">
      <alignment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6" fillId="0" borderId="0" xfId="0" applyFont="1" applyAlignment="1"/>
    <xf numFmtId="0" fontId="17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6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5" fontId="3" fillId="0" borderId="0" xfId="1" applyNumberFormat="1" applyFont="1" applyBorder="1"/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165" fontId="3" fillId="2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3" fontId="17" fillId="0" borderId="0" xfId="0" applyNumberFormat="1" applyFont="1"/>
    <xf numFmtId="49" fontId="3" fillId="0" borderId="3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view="pageBreakPreview" topLeftCell="A21" zoomScaleSheetLayoutView="100" workbookViewId="0">
      <selection activeCell="B47" sqref="B47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2.7109375" style="2" customWidth="1"/>
    <col min="9" max="16384" width="9.140625" style="2"/>
  </cols>
  <sheetData>
    <row r="1" spans="1:5" ht="15.75" x14ac:dyDescent="0.25">
      <c r="A1" s="66" t="s">
        <v>11</v>
      </c>
      <c r="B1" s="66"/>
      <c r="C1" s="66"/>
      <c r="D1" s="66"/>
      <c r="E1" s="66"/>
    </row>
    <row r="2" spans="1:5" ht="31.5" customHeight="1" x14ac:dyDescent="0.25">
      <c r="A2" s="67" t="s">
        <v>12</v>
      </c>
      <c r="B2" s="68"/>
      <c r="C2" s="68"/>
      <c r="D2" s="68"/>
      <c r="E2" s="68"/>
    </row>
    <row r="3" spans="1:5" x14ac:dyDescent="0.25">
      <c r="A3" s="69" t="s">
        <v>48</v>
      </c>
      <c r="B3" s="69"/>
      <c r="C3" s="69"/>
      <c r="D3" s="69"/>
      <c r="E3" s="69"/>
    </row>
    <row r="4" spans="1:5" s="1" customFormat="1" ht="15.75" x14ac:dyDescent="0.25">
      <c r="A4" s="22" t="s">
        <v>13</v>
      </c>
      <c r="B4" s="23"/>
      <c r="C4" s="23"/>
      <c r="D4" s="26"/>
      <c r="E4" s="25" t="s">
        <v>49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70" t="s">
        <v>0</v>
      </c>
      <c r="B6" s="70"/>
      <c r="C6" s="70"/>
      <c r="D6" s="70"/>
      <c r="E6" s="70"/>
    </row>
    <row r="7" spans="1:5" x14ac:dyDescent="0.25">
      <c r="A7" s="71" t="s">
        <v>32</v>
      </c>
      <c r="B7" s="71"/>
      <c r="C7" s="71"/>
      <c r="D7" s="71"/>
      <c r="E7" s="71"/>
    </row>
    <row r="8" spans="1:5" x14ac:dyDescent="0.25">
      <c r="A8" s="64" t="s">
        <v>1</v>
      </c>
      <c r="B8" s="64"/>
      <c r="C8" s="64"/>
      <c r="D8" s="64"/>
      <c r="E8" s="64"/>
    </row>
    <row r="9" spans="1:5" x14ac:dyDescent="0.25">
      <c r="A9" s="70" t="s">
        <v>36</v>
      </c>
      <c r="B9" s="70"/>
      <c r="C9" s="70"/>
      <c r="D9" s="70"/>
      <c r="E9" s="70"/>
    </row>
    <row r="10" spans="1:5" ht="27" customHeight="1" x14ac:dyDescent="0.25">
      <c r="A10" s="72" t="s">
        <v>14</v>
      </c>
      <c r="B10" s="73"/>
      <c r="C10" s="73"/>
      <c r="D10" s="73"/>
      <c r="E10" s="73"/>
    </row>
    <row r="11" spans="1:5" ht="31.5" customHeight="1" x14ac:dyDescent="0.25">
      <c r="A11" s="70" t="s">
        <v>44</v>
      </c>
      <c r="B11" s="70"/>
      <c r="C11" s="70"/>
      <c r="D11" s="70"/>
      <c r="E11" s="70"/>
    </row>
    <row r="12" spans="1:5" x14ac:dyDescent="0.25">
      <c r="A12" s="64" t="s">
        <v>15</v>
      </c>
      <c r="B12" s="65"/>
      <c r="C12" s="65"/>
      <c r="D12" s="65"/>
      <c r="E12" s="65"/>
    </row>
    <row r="13" spans="1:5" x14ac:dyDescent="0.25">
      <c r="A13" s="70" t="s">
        <v>22</v>
      </c>
      <c r="B13" s="70"/>
      <c r="C13" s="70"/>
      <c r="D13" s="70"/>
      <c r="E13" s="70"/>
    </row>
    <row r="14" spans="1:5" ht="11.25" customHeight="1" x14ac:dyDescent="0.25">
      <c r="A14" s="64" t="s">
        <v>2</v>
      </c>
      <c r="B14" s="65"/>
      <c r="C14" s="65"/>
      <c r="D14" s="65"/>
      <c r="E14" s="65"/>
    </row>
    <row r="15" spans="1:5" x14ac:dyDescent="0.25">
      <c r="A15" s="70" t="s">
        <v>45</v>
      </c>
      <c r="B15" s="70"/>
      <c r="C15" s="70"/>
      <c r="D15" s="70"/>
      <c r="E15" s="70"/>
    </row>
    <row r="16" spans="1:5" ht="10.5" customHeight="1" x14ac:dyDescent="0.25">
      <c r="A16" s="64" t="s">
        <v>16</v>
      </c>
      <c r="B16" s="65"/>
      <c r="C16" s="65"/>
      <c r="D16" s="65"/>
      <c r="E16" s="65"/>
    </row>
    <row r="17" spans="1:11" ht="30.75" customHeight="1" x14ac:dyDescent="0.25">
      <c r="A17" s="70" t="s">
        <v>17</v>
      </c>
      <c r="B17" s="70"/>
      <c r="C17" s="70"/>
      <c r="D17" s="70"/>
      <c r="E17" s="70"/>
    </row>
    <row r="18" spans="1:11" ht="63.75" customHeight="1" x14ac:dyDescent="0.25">
      <c r="A18" s="70" t="s">
        <v>33</v>
      </c>
      <c r="B18" s="70"/>
      <c r="C18" s="70"/>
      <c r="D18" s="70"/>
      <c r="E18" s="70"/>
    </row>
    <row r="19" spans="1:11" ht="33.75" customHeight="1" x14ac:dyDescent="0.25">
      <c r="A19" s="75" t="s">
        <v>31</v>
      </c>
      <c r="B19" s="75"/>
      <c r="C19" s="75"/>
      <c r="D19" s="75"/>
      <c r="E19" s="75"/>
    </row>
    <row r="20" spans="1:11" x14ac:dyDescent="0.25">
      <c r="A20" s="75"/>
      <c r="B20" s="75"/>
      <c r="C20" s="75"/>
      <c r="D20" s="75"/>
      <c r="E20" s="75"/>
      <c r="F20" s="2">
        <v>847.6</v>
      </c>
      <c r="G20" s="2">
        <v>3</v>
      </c>
    </row>
    <row r="21" spans="1:11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  <c r="K21" s="30"/>
    </row>
    <row r="22" spans="1:11" ht="38.25" x14ac:dyDescent="0.25">
      <c r="A22" s="19" t="s">
        <v>41</v>
      </c>
      <c r="B22" s="8" t="s">
        <v>37</v>
      </c>
      <c r="C22" s="3" t="s">
        <v>4</v>
      </c>
      <c r="D22" s="3">
        <v>14.48</v>
      </c>
      <c r="E22" s="7">
        <f>D22*F20*G20</f>
        <v>36819.744000000006</v>
      </c>
      <c r="H22" s="15"/>
    </row>
    <row r="23" spans="1:11" x14ac:dyDescent="0.25">
      <c r="A23" s="6" t="s">
        <v>38</v>
      </c>
      <c r="B23" s="8" t="s">
        <v>23</v>
      </c>
      <c r="C23" s="3" t="s">
        <v>4</v>
      </c>
      <c r="D23" s="3">
        <v>4.68</v>
      </c>
      <c r="E23" s="7">
        <f>D23*F20*G20</f>
        <v>11900.304</v>
      </c>
      <c r="H23" s="15"/>
    </row>
    <row r="24" spans="1:11" x14ac:dyDescent="0.25">
      <c r="A24" s="20" t="s">
        <v>39</v>
      </c>
      <c r="B24" s="8" t="s">
        <v>25</v>
      </c>
      <c r="C24" s="21" t="s">
        <v>26</v>
      </c>
      <c r="D24" s="21"/>
      <c r="E24" s="7">
        <v>0</v>
      </c>
      <c r="H24" s="15"/>
    </row>
    <row r="25" spans="1:11" x14ac:dyDescent="0.25">
      <c r="A25" s="6"/>
      <c r="B25" s="8"/>
      <c r="C25" s="3"/>
      <c r="D25" s="3"/>
      <c r="E25" s="7"/>
      <c r="H25" s="15"/>
    </row>
    <row r="26" spans="1:11" s="13" customFormat="1" ht="14.25" x14ac:dyDescent="0.2">
      <c r="A26" s="9" t="s">
        <v>24</v>
      </c>
      <c r="B26" s="10"/>
      <c r="C26" s="11"/>
      <c r="D26" s="11"/>
      <c r="E26" s="12">
        <f>SUM(E22:E25)</f>
        <v>48720.04800000001</v>
      </c>
    </row>
    <row r="28" spans="1:11" ht="30" customHeight="1" x14ac:dyDescent="0.25">
      <c r="A28" s="76" t="s">
        <v>50</v>
      </c>
      <c r="B28" s="76"/>
      <c r="C28" s="76"/>
      <c r="D28" s="76"/>
      <c r="E28" s="76"/>
    </row>
    <row r="29" spans="1:11" ht="30" customHeight="1" x14ac:dyDescent="0.25">
      <c r="A29" s="70" t="s">
        <v>21</v>
      </c>
      <c r="B29" s="70"/>
      <c r="C29" s="70"/>
      <c r="D29" s="70"/>
      <c r="E29" s="70"/>
    </row>
    <row r="30" spans="1:11" x14ac:dyDescent="0.25">
      <c r="A30" s="70" t="s">
        <v>20</v>
      </c>
      <c r="B30" s="70"/>
      <c r="C30" s="70"/>
      <c r="D30" s="70"/>
      <c r="E30" s="70"/>
    </row>
    <row r="31" spans="1:11" ht="29.25" customHeight="1" x14ac:dyDescent="0.25">
      <c r="A31" s="70" t="s">
        <v>27</v>
      </c>
      <c r="B31" s="70"/>
      <c r="C31" s="70"/>
      <c r="D31" s="70"/>
      <c r="E31" s="70"/>
    </row>
    <row r="32" spans="1:11" x14ac:dyDescent="0.25">
      <c r="A32" s="70" t="s">
        <v>18</v>
      </c>
      <c r="B32" s="70"/>
      <c r="C32" s="70"/>
      <c r="D32" s="70"/>
      <c r="E32" s="70"/>
    </row>
    <row r="33" spans="1:7" x14ac:dyDescent="0.25">
      <c r="A33" s="74" t="s">
        <v>5</v>
      </c>
      <c r="B33" s="74"/>
      <c r="C33" s="74"/>
      <c r="D33" s="74"/>
      <c r="E33" s="74"/>
    </row>
    <row r="34" spans="1:7" x14ac:dyDescent="0.25">
      <c r="A34" s="70" t="s">
        <v>18</v>
      </c>
      <c r="B34" s="70"/>
      <c r="C34" s="70"/>
      <c r="D34" s="70"/>
      <c r="E34" s="70"/>
    </row>
    <row r="35" spans="1:7" x14ac:dyDescent="0.25">
      <c r="A35" s="77" t="s">
        <v>46</v>
      </c>
      <c r="B35" s="77"/>
      <c r="C35" s="77"/>
      <c r="D35" s="77"/>
      <c r="E35" s="77"/>
    </row>
    <row r="36" spans="1:7" x14ac:dyDescent="0.25">
      <c r="B36" s="78" t="s">
        <v>19</v>
      </c>
      <c r="C36" s="78"/>
      <c r="D36" s="78"/>
      <c r="E36" s="5" t="s">
        <v>6</v>
      </c>
    </row>
    <row r="37" spans="1:7" x14ac:dyDescent="0.25">
      <c r="A37" s="28"/>
      <c r="B37" s="28"/>
      <c r="C37" s="28"/>
      <c r="D37" s="28"/>
      <c r="E37" s="28"/>
    </row>
    <row r="38" spans="1:7" x14ac:dyDescent="0.25">
      <c r="A38" s="77" t="s">
        <v>40</v>
      </c>
      <c r="B38" s="77"/>
      <c r="C38" s="77"/>
      <c r="D38" s="77"/>
      <c r="E38" s="77"/>
    </row>
    <row r="39" spans="1:7" x14ac:dyDescent="0.25">
      <c r="B39" s="78" t="s">
        <v>19</v>
      </c>
      <c r="C39" s="78"/>
      <c r="D39" s="78"/>
      <c r="E39" s="5" t="s">
        <v>6</v>
      </c>
    </row>
    <row r="42" spans="1:7" x14ac:dyDescent="0.25">
      <c r="A42" s="16" t="s">
        <v>43</v>
      </c>
    </row>
    <row r="43" spans="1:7" x14ac:dyDescent="0.25">
      <c r="A43" s="13" t="s">
        <v>28</v>
      </c>
      <c r="G43" s="24"/>
    </row>
    <row r="44" spans="1:7" x14ac:dyDescent="0.25">
      <c r="A44" s="13" t="s">
        <v>35</v>
      </c>
      <c r="B44" s="17">
        <v>-12072.5</v>
      </c>
    </row>
    <row r="45" spans="1:7" x14ac:dyDescent="0.25">
      <c r="A45" s="27" t="s">
        <v>47</v>
      </c>
      <c r="B45" s="18"/>
    </row>
    <row r="46" spans="1:7" x14ac:dyDescent="0.25">
      <c r="A46" s="2" t="s">
        <v>30</v>
      </c>
      <c r="B46" s="18">
        <v>53843.41</v>
      </c>
    </row>
    <row r="47" spans="1:7" x14ac:dyDescent="0.25">
      <c r="A47" s="2" t="s">
        <v>42</v>
      </c>
      <c r="B47" s="18">
        <f>3205.77+2639.25</f>
        <v>5845.02</v>
      </c>
    </row>
    <row r="48" spans="1:7" x14ac:dyDescent="0.25">
      <c r="B48" s="18"/>
    </row>
    <row r="49" spans="1:2" ht="30" x14ac:dyDescent="0.25">
      <c r="A49" s="27" t="s">
        <v>34</v>
      </c>
      <c r="B49" s="18">
        <f>E26</f>
        <v>48720.04800000001</v>
      </c>
    </row>
    <row r="50" spans="1:2" x14ac:dyDescent="0.25">
      <c r="A50" s="14" t="s">
        <v>29</v>
      </c>
      <c r="B50" s="17">
        <f>B44+B46+B47+B48-B49</f>
        <v>-1104.1180000000022</v>
      </c>
    </row>
    <row r="52" spans="1:2" x14ac:dyDescent="0.25">
      <c r="B52" s="2">
        <v>-12072.5</v>
      </c>
    </row>
  </sheetData>
  <mergeCells count="29">
    <mergeCell ref="A34:E34"/>
    <mergeCell ref="A35:E35"/>
    <mergeCell ref="B36:D36"/>
    <mergeCell ref="A38:E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view="pageBreakPreview" topLeftCell="A21" zoomScaleSheetLayoutView="100" workbookViewId="0">
      <selection activeCell="A28" sqref="A28:E28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2.7109375" style="2" customWidth="1"/>
    <col min="9" max="16384" width="9.140625" style="2"/>
  </cols>
  <sheetData>
    <row r="1" spans="1:5" ht="15.75" x14ac:dyDescent="0.25">
      <c r="A1" s="66" t="s">
        <v>11</v>
      </c>
      <c r="B1" s="66"/>
      <c r="C1" s="66"/>
      <c r="D1" s="66"/>
      <c r="E1" s="66"/>
    </row>
    <row r="2" spans="1:5" ht="31.5" customHeight="1" x14ac:dyDescent="0.25">
      <c r="A2" s="67" t="s">
        <v>12</v>
      </c>
      <c r="B2" s="68"/>
      <c r="C2" s="68"/>
      <c r="D2" s="68"/>
      <c r="E2" s="68"/>
    </row>
    <row r="3" spans="1:5" x14ac:dyDescent="0.25">
      <c r="A3" s="69" t="s">
        <v>51</v>
      </c>
      <c r="B3" s="69"/>
      <c r="C3" s="69"/>
      <c r="D3" s="69"/>
      <c r="E3" s="69"/>
    </row>
    <row r="4" spans="1:5" s="1" customFormat="1" ht="15.75" x14ac:dyDescent="0.25">
      <c r="A4" s="22" t="s">
        <v>13</v>
      </c>
      <c r="B4" s="23"/>
      <c r="C4" s="23"/>
      <c r="D4" s="26"/>
      <c r="E4" s="25" t="s">
        <v>52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70" t="s">
        <v>0</v>
      </c>
      <c r="B6" s="70"/>
      <c r="C6" s="70"/>
      <c r="D6" s="70"/>
      <c r="E6" s="70"/>
    </row>
    <row r="7" spans="1:5" x14ac:dyDescent="0.25">
      <c r="A7" s="71" t="s">
        <v>32</v>
      </c>
      <c r="B7" s="71"/>
      <c r="C7" s="71"/>
      <c r="D7" s="71"/>
      <c r="E7" s="71"/>
    </row>
    <row r="8" spans="1:5" x14ac:dyDescent="0.25">
      <c r="A8" s="64" t="s">
        <v>1</v>
      </c>
      <c r="B8" s="64"/>
      <c r="C8" s="64"/>
      <c r="D8" s="64"/>
      <c r="E8" s="64"/>
    </row>
    <row r="9" spans="1:5" x14ac:dyDescent="0.25">
      <c r="A9" s="70" t="s">
        <v>36</v>
      </c>
      <c r="B9" s="70"/>
      <c r="C9" s="70"/>
      <c r="D9" s="70"/>
      <c r="E9" s="70"/>
    </row>
    <row r="10" spans="1:5" ht="27" customHeight="1" x14ac:dyDescent="0.25">
      <c r="A10" s="72" t="s">
        <v>14</v>
      </c>
      <c r="B10" s="73"/>
      <c r="C10" s="73"/>
      <c r="D10" s="73"/>
      <c r="E10" s="73"/>
    </row>
    <row r="11" spans="1:5" ht="31.5" customHeight="1" x14ac:dyDescent="0.25">
      <c r="A11" s="70" t="s">
        <v>44</v>
      </c>
      <c r="B11" s="70"/>
      <c r="C11" s="70"/>
      <c r="D11" s="70"/>
      <c r="E11" s="70"/>
    </row>
    <row r="12" spans="1:5" x14ac:dyDescent="0.25">
      <c r="A12" s="64" t="s">
        <v>15</v>
      </c>
      <c r="B12" s="65"/>
      <c r="C12" s="65"/>
      <c r="D12" s="65"/>
      <c r="E12" s="65"/>
    </row>
    <row r="13" spans="1:5" x14ac:dyDescent="0.25">
      <c r="A13" s="70" t="s">
        <v>22</v>
      </c>
      <c r="B13" s="70"/>
      <c r="C13" s="70"/>
      <c r="D13" s="70"/>
      <c r="E13" s="70"/>
    </row>
    <row r="14" spans="1:5" ht="11.25" customHeight="1" x14ac:dyDescent="0.25">
      <c r="A14" s="64" t="s">
        <v>2</v>
      </c>
      <c r="B14" s="65"/>
      <c r="C14" s="65"/>
      <c r="D14" s="65"/>
      <c r="E14" s="65"/>
    </row>
    <row r="15" spans="1:5" x14ac:dyDescent="0.25">
      <c r="A15" s="70" t="s">
        <v>45</v>
      </c>
      <c r="B15" s="70"/>
      <c r="C15" s="70"/>
      <c r="D15" s="70"/>
      <c r="E15" s="70"/>
    </row>
    <row r="16" spans="1:5" ht="10.5" customHeight="1" x14ac:dyDescent="0.25">
      <c r="A16" s="64" t="s">
        <v>16</v>
      </c>
      <c r="B16" s="65"/>
      <c r="C16" s="65"/>
      <c r="D16" s="65"/>
      <c r="E16" s="65"/>
    </row>
    <row r="17" spans="1:11" ht="30.75" customHeight="1" x14ac:dyDescent="0.25">
      <c r="A17" s="70" t="s">
        <v>17</v>
      </c>
      <c r="B17" s="70"/>
      <c r="C17" s="70"/>
      <c r="D17" s="70"/>
      <c r="E17" s="70"/>
    </row>
    <row r="18" spans="1:11" ht="63.75" customHeight="1" x14ac:dyDescent="0.25">
      <c r="A18" s="70" t="s">
        <v>33</v>
      </c>
      <c r="B18" s="70"/>
      <c r="C18" s="70"/>
      <c r="D18" s="70"/>
      <c r="E18" s="70"/>
    </row>
    <row r="19" spans="1:11" ht="33.75" customHeight="1" x14ac:dyDescent="0.25">
      <c r="A19" s="75" t="s">
        <v>31</v>
      </c>
      <c r="B19" s="75"/>
      <c r="C19" s="75"/>
      <c r="D19" s="75"/>
      <c r="E19" s="75"/>
    </row>
    <row r="20" spans="1:11" x14ac:dyDescent="0.25">
      <c r="A20" s="75"/>
      <c r="B20" s="75"/>
      <c r="C20" s="75"/>
      <c r="D20" s="75"/>
      <c r="E20" s="75"/>
      <c r="F20" s="2">
        <v>847.6</v>
      </c>
      <c r="G20" s="2">
        <v>3</v>
      </c>
    </row>
    <row r="21" spans="1:11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  <c r="K21" s="30"/>
    </row>
    <row r="22" spans="1:11" ht="38.25" x14ac:dyDescent="0.25">
      <c r="A22" s="19" t="s">
        <v>41</v>
      </c>
      <c r="B22" s="8" t="s">
        <v>37</v>
      </c>
      <c r="C22" s="3" t="s">
        <v>4</v>
      </c>
      <c r="D22" s="3">
        <v>14.48</v>
      </c>
      <c r="E22" s="7">
        <f>D22*F20*G20</f>
        <v>36819.744000000006</v>
      </c>
      <c r="H22" s="15"/>
    </row>
    <row r="23" spans="1:11" x14ac:dyDescent="0.25">
      <c r="A23" s="6" t="s">
        <v>38</v>
      </c>
      <c r="B23" s="8" t="s">
        <v>23</v>
      </c>
      <c r="C23" s="3" t="s">
        <v>4</v>
      </c>
      <c r="D23" s="3">
        <v>4.68</v>
      </c>
      <c r="E23" s="7">
        <f>D23*F20*G20</f>
        <v>11900.304</v>
      </c>
      <c r="H23" s="15"/>
    </row>
    <row r="24" spans="1:11" x14ac:dyDescent="0.25">
      <c r="A24" s="20" t="s">
        <v>39</v>
      </c>
      <c r="B24" s="8" t="s">
        <v>53</v>
      </c>
      <c r="C24" s="21" t="s">
        <v>26</v>
      </c>
      <c r="D24" s="21"/>
      <c r="E24" s="7">
        <v>0</v>
      </c>
      <c r="H24" s="15"/>
    </row>
    <row r="25" spans="1:11" x14ac:dyDescent="0.25">
      <c r="A25" s="6"/>
      <c r="B25" s="8"/>
      <c r="C25" s="3"/>
      <c r="D25" s="3"/>
      <c r="E25" s="7"/>
      <c r="H25" s="15"/>
    </row>
    <row r="26" spans="1:11" s="13" customFormat="1" ht="14.25" x14ac:dyDescent="0.2">
      <c r="A26" s="9" t="s">
        <v>24</v>
      </c>
      <c r="B26" s="10"/>
      <c r="C26" s="11"/>
      <c r="D26" s="11"/>
      <c r="E26" s="12">
        <f>SUM(E22:E25)</f>
        <v>48720.04800000001</v>
      </c>
    </row>
    <row r="28" spans="1:11" ht="30" customHeight="1" x14ac:dyDescent="0.25">
      <c r="A28" s="76" t="s">
        <v>54</v>
      </c>
      <c r="B28" s="76"/>
      <c r="C28" s="76"/>
      <c r="D28" s="76"/>
      <c r="E28" s="76"/>
    </row>
    <row r="29" spans="1:11" ht="30" customHeight="1" x14ac:dyDescent="0.25">
      <c r="A29" s="70" t="s">
        <v>21</v>
      </c>
      <c r="B29" s="70"/>
      <c r="C29" s="70"/>
      <c r="D29" s="70"/>
      <c r="E29" s="70"/>
    </row>
    <row r="30" spans="1:11" x14ac:dyDescent="0.25">
      <c r="A30" s="70" t="s">
        <v>20</v>
      </c>
      <c r="B30" s="70"/>
      <c r="C30" s="70"/>
      <c r="D30" s="70"/>
      <c r="E30" s="70"/>
    </row>
    <row r="31" spans="1:11" ht="29.25" customHeight="1" x14ac:dyDescent="0.25">
      <c r="A31" s="70" t="s">
        <v>27</v>
      </c>
      <c r="B31" s="70"/>
      <c r="C31" s="70"/>
      <c r="D31" s="70"/>
      <c r="E31" s="70"/>
    </row>
    <row r="32" spans="1:11" x14ac:dyDescent="0.25">
      <c r="A32" s="70" t="s">
        <v>18</v>
      </c>
      <c r="B32" s="70"/>
      <c r="C32" s="70"/>
      <c r="D32" s="70"/>
      <c r="E32" s="70"/>
    </row>
    <row r="33" spans="1:7" x14ac:dyDescent="0.25">
      <c r="A33" s="74" t="s">
        <v>5</v>
      </c>
      <c r="B33" s="74"/>
      <c r="C33" s="74"/>
      <c r="D33" s="74"/>
      <c r="E33" s="74"/>
    </row>
    <row r="34" spans="1:7" x14ac:dyDescent="0.25">
      <c r="A34" s="70" t="s">
        <v>18</v>
      </c>
      <c r="B34" s="70"/>
      <c r="C34" s="70"/>
      <c r="D34" s="70"/>
      <c r="E34" s="70"/>
    </row>
    <row r="35" spans="1:7" x14ac:dyDescent="0.25">
      <c r="A35" s="77" t="s">
        <v>46</v>
      </c>
      <c r="B35" s="77"/>
      <c r="C35" s="77"/>
      <c r="D35" s="77"/>
      <c r="E35" s="77"/>
    </row>
    <row r="36" spans="1:7" x14ac:dyDescent="0.25">
      <c r="B36" s="78" t="s">
        <v>19</v>
      </c>
      <c r="C36" s="78"/>
      <c r="D36" s="78"/>
      <c r="E36" s="5" t="s">
        <v>6</v>
      </c>
    </row>
    <row r="37" spans="1:7" x14ac:dyDescent="0.25">
      <c r="A37" s="31"/>
      <c r="B37" s="31"/>
      <c r="C37" s="31"/>
      <c r="D37" s="31"/>
      <c r="E37" s="31"/>
    </row>
    <row r="38" spans="1:7" x14ac:dyDescent="0.25">
      <c r="A38" s="77" t="s">
        <v>40</v>
      </c>
      <c r="B38" s="77"/>
      <c r="C38" s="77"/>
      <c r="D38" s="77"/>
      <c r="E38" s="77"/>
    </row>
    <row r="39" spans="1:7" x14ac:dyDescent="0.25">
      <c r="B39" s="78" t="s">
        <v>19</v>
      </c>
      <c r="C39" s="78"/>
      <c r="D39" s="78"/>
      <c r="E39" s="5" t="s">
        <v>6</v>
      </c>
    </row>
    <row r="42" spans="1:7" x14ac:dyDescent="0.25">
      <c r="A42" s="16" t="s">
        <v>43</v>
      </c>
    </row>
    <row r="43" spans="1:7" x14ac:dyDescent="0.25">
      <c r="A43" s="13" t="s">
        <v>28</v>
      </c>
      <c r="G43" s="24"/>
    </row>
    <row r="44" spans="1:7" x14ac:dyDescent="0.25">
      <c r="A44" s="13" t="s">
        <v>35</v>
      </c>
      <c r="B44" s="17">
        <f>'1кв'!B50</f>
        <v>-1104.1180000000022</v>
      </c>
    </row>
    <row r="45" spans="1:7" x14ac:dyDescent="0.25">
      <c r="A45" s="33" t="s">
        <v>47</v>
      </c>
      <c r="B45" s="18"/>
    </row>
    <row r="46" spans="1:7" x14ac:dyDescent="0.25">
      <c r="A46" s="2" t="s">
        <v>30</v>
      </c>
      <c r="B46" s="18">
        <v>52714.64</v>
      </c>
    </row>
    <row r="47" spans="1:7" x14ac:dyDescent="0.25">
      <c r="A47" s="2" t="s">
        <v>42</v>
      </c>
      <c r="B47" s="18">
        <f>3205.77+2639.25</f>
        <v>5845.02</v>
      </c>
    </row>
    <row r="48" spans="1:7" ht="30" x14ac:dyDescent="0.25">
      <c r="A48" s="33" t="s">
        <v>34</v>
      </c>
      <c r="B48" s="18">
        <f>E26</f>
        <v>48720.04800000001</v>
      </c>
    </row>
    <row r="49" spans="1:2" x14ac:dyDescent="0.25">
      <c r="A49" s="14" t="s">
        <v>29</v>
      </c>
      <c r="B49" s="17">
        <f>B44+B46+B47-B48</f>
        <v>8735.4939999999915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view="pageBreakPreview" topLeftCell="A19" zoomScaleSheetLayoutView="100" workbookViewId="0">
      <selection activeCell="G24" sqref="G24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2.7109375" style="2" customWidth="1"/>
    <col min="9" max="16384" width="9.140625" style="2"/>
  </cols>
  <sheetData>
    <row r="1" spans="1:5" ht="15.75" x14ac:dyDescent="0.25">
      <c r="A1" s="66" t="s">
        <v>11</v>
      </c>
      <c r="B1" s="66"/>
      <c r="C1" s="66"/>
      <c r="D1" s="66"/>
      <c r="E1" s="66"/>
    </row>
    <row r="2" spans="1:5" ht="31.5" customHeight="1" x14ac:dyDescent="0.25">
      <c r="A2" s="67" t="s">
        <v>12</v>
      </c>
      <c r="B2" s="68"/>
      <c r="C2" s="68"/>
      <c r="D2" s="68"/>
      <c r="E2" s="68"/>
    </row>
    <row r="3" spans="1:5" x14ac:dyDescent="0.25">
      <c r="A3" s="69" t="s">
        <v>55</v>
      </c>
      <c r="B3" s="69"/>
      <c r="C3" s="69"/>
      <c r="D3" s="69"/>
      <c r="E3" s="69"/>
    </row>
    <row r="4" spans="1:5" s="1" customFormat="1" ht="15.75" x14ac:dyDescent="0.25">
      <c r="A4" s="22" t="s">
        <v>13</v>
      </c>
      <c r="B4" s="23"/>
      <c r="C4" s="23"/>
      <c r="D4" s="26"/>
      <c r="E4" s="25" t="s">
        <v>56</v>
      </c>
    </row>
    <row r="5" spans="1:5" x14ac:dyDescent="0.25">
      <c r="A5" s="35"/>
      <c r="B5" s="4"/>
      <c r="C5" s="4"/>
      <c r="D5" s="4"/>
      <c r="E5" s="4"/>
    </row>
    <row r="6" spans="1:5" x14ac:dyDescent="0.25">
      <c r="A6" s="70" t="s">
        <v>0</v>
      </c>
      <c r="B6" s="70"/>
      <c r="C6" s="70"/>
      <c r="D6" s="70"/>
      <c r="E6" s="70"/>
    </row>
    <row r="7" spans="1:5" x14ac:dyDescent="0.25">
      <c r="A7" s="71" t="s">
        <v>32</v>
      </c>
      <c r="B7" s="71"/>
      <c r="C7" s="71"/>
      <c r="D7" s="71"/>
      <c r="E7" s="71"/>
    </row>
    <row r="8" spans="1:5" x14ac:dyDescent="0.25">
      <c r="A8" s="64" t="s">
        <v>1</v>
      </c>
      <c r="B8" s="64"/>
      <c r="C8" s="64"/>
      <c r="D8" s="64"/>
      <c r="E8" s="64"/>
    </row>
    <row r="9" spans="1:5" x14ac:dyDescent="0.25">
      <c r="A9" s="70" t="s">
        <v>36</v>
      </c>
      <c r="B9" s="70"/>
      <c r="C9" s="70"/>
      <c r="D9" s="70"/>
      <c r="E9" s="70"/>
    </row>
    <row r="10" spans="1:5" ht="27" customHeight="1" x14ac:dyDescent="0.25">
      <c r="A10" s="72" t="s">
        <v>14</v>
      </c>
      <c r="B10" s="73"/>
      <c r="C10" s="73"/>
      <c r="D10" s="73"/>
      <c r="E10" s="73"/>
    </row>
    <row r="11" spans="1:5" ht="31.5" customHeight="1" x14ac:dyDescent="0.25">
      <c r="A11" s="70" t="s">
        <v>44</v>
      </c>
      <c r="B11" s="70"/>
      <c r="C11" s="70"/>
      <c r="D11" s="70"/>
      <c r="E11" s="70"/>
    </row>
    <row r="12" spans="1:5" x14ac:dyDescent="0.25">
      <c r="A12" s="64" t="s">
        <v>15</v>
      </c>
      <c r="B12" s="65"/>
      <c r="C12" s="65"/>
      <c r="D12" s="65"/>
      <c r="E12" s="65"/>
    </row>
    <row r="13" spans="1:5" x14ac:dyDescent="0.25">
      <c r="A13" s="70" t="s">
        <v>22</v>
      </c>
      <c r="B13" s="70"/>
      <c r="C13" s="70"/>
      <c r="D13" s="70"/>
      <c r="E13" s="70"/>
    </row>
    <row r="14" spans="1:5" ht="11.25" customHeight="1" x14ac:dyDescent="0.25">
      <c r="A14" s="64" t="s">
        <v>2</v>
      </c>
      <c r="B14" s="65"/>
      <c r="C14" s="65"/>
      <c r="D14" s="65"/>
      <c r="E14" s="65"/>
    </row>
    <row r="15" spans="1:5" x14ac:dyDescent="0.25">
      <c r="A15" s="70" t="s">
        <v>45</v>
      </c>
      <c r="B15" s="70"/>
      <c r="C15" s="70"/>
      <c r="D15" s="70"/>
      <c r="E15" s="70"/>
    </row>
    <row r="16" spans="1:5" ht="10.5" customHeight="1" x14ac:dyDescent="0.25">
      <c r="A16" s="64" t="s">
        <v>16</v>
      </c>
      <c r="B16" s="65"/>
      <c r="C16" s="65"/>
      <c r="D16" s="65"/>
      <c r="E16" s="65"/>
    </row>
    <row r="17" spans="1:11" ht="30.75" customHeight="1" x14ac:dyDescent="0.25">
      <c r="A17" s="70" t="s">
        <v>17</v>
      </c>
      <c r="B17" s="70"/>
      <c r="C17" s="70"/>
      <c r="D17" s="70"/>
      <c r="E17" s="70"/>
    </row>
    <row r="18" spans="1:11" ht="63.75" customHeight="1" x14ac:dyDescent="0.25">
      <c r="A18" s="70" t="s">
        <v>33</v>
      </c>
      <c r="B18" s="70"/>
      <c r="C18" s="70"/>
      <c r="D18" s="70"/>
      <c r="E18" s="70"/>
    </row>
    <row r="19" spans="1:11" ht="33.75" customHeight="1" x14ac:dyDescent="0.25">
      <c r="A19" s="75" t="s">
        <v>31</v>
      </c>
      <c r="B19" s="75"/>
      <c r="C19" s="75"/>
      <c r="D19" s="75"/>
      <c r="E19" s="75"/>
    </row>
    <row r="20" spans="1:11" x14ac:dyDescent="0.25">
      <c r="A20" s="75"/>
      <c r="B20" s="75"/>
      <c r="C20" s="75"/>
      <c r="D20" s="75"/>
      <c r="E20" s="75"/>
      <c r="F20" s="2">
        <v>847.6</v>
      </c>
      <c r="G20" s="2">
        <v>3</v>
      </c>
    </row>
    <row r="21" spans="1:11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  <c r="K21" s="30"/>
    </row>
    <row r="22" spans="1:11" ht="38.25" x14ac:dyDescent="0.25">
      <c r="A22" s="19" t="s">
        <v>41</v>
      </c>
      <c r="B22" s="8" t="s">
        <v>37</v>
      </c>
      <c r="C22" s="3" t="s">
        <v>4</v>
      </c>
      <c r="D22" s="3">
        <v>15.46</v>
      </c>
      <c r="E22" s="7">
        <f>D22*F20*G20</f>
        <v>39311.688000000002</v>
      </c>
      <c r="H22" s="15"/>
    </row>
    <row r="23" spans="1:11" x14ac:dyDescent="0.25">
      <c r="A23" s="6" t="s">
        <v>38</v>
      </c>
      <c r="B23" s="8" t="s">
        <v>23</v>
      </c>
      <c r="C23" s="3" t="s">
        <v>4</v>
      </c>
      <c r="D23" s="3">
        <v>5.12</v>
      </c>
      <c r="E23" s="7">
        <f>D23*F20*G20</f>
        <v>13019.136000000002</v>
      </c>
      <c r="H23" s="15"/>
    </row>
    <row r="24" spans="1:11" x14ac:dyDescent="0.25">
      <c r="A24" s="20" t="s">
        <v>39</v>
      </c>
      <c r="B24" s="8" t="s">
        <v>57</v>
      </c>
      <c r="C24" s="21" t="s">
        <v>26</v>
      </c>
      <c r="D24" s="21"/>
      <c r="E24" s="7">
        <v>2780</v>
      </c>
      <c r="H24" s="15"/>
    </row>
    <row r="25" spans="1:11" x14ac:dyDescent="0.25">
      <c r="A25" s="20" t="s">
        <v>61</v>
      </c>
      <c r="B25" s="8" t="s">
        <v>60</v>
      </c>
      <c r="C25" s="21" t="s">
        <v>26</v>
      </c>
      <c r="D25" s="21"/>
      <c r="E25" s="7">
        <v>18170</v>
      </c>
      <c r="H25" s="15"/>
    </row>
    <row r="26" spans="1:11" ht="30" x14ac:dyDescent="0.25">
      <c r="A26" s="40" t="s">
        <v>58</v>
      </c>
      <c r="B26" s="8" t="s">
        <v>60</v>
      </c>
      <c r="C26" s="3" t="s">
        <v>59</v>
      </c>
      <c r="D26" s="3">
        <v>16</v>
      </c>
      <c r="E26" s="7">
        <f>D26*333.76</f>
        <v>5340.16</v>
      </c>
      <c r="H26" s="15"/>
    </row>
    <row r="27" spans="1:11" s="13" customFormat="1" ht="14.25" x14ac:dyDescent="0.2">
      <c r="A27" s="9" t="s">
        <v>24</v>
      </c>
      <c r="B27" s="10"/>
      <c r="C27" s="11"/>
      <c r="D27" s="11"/>
      <c r="E27" s="12">
        <f>SUM(E22:E26)</f>
        <v>78620.984000000011</v>
      </c>
    </row>
    <row r="28" spans="1:11" ht="31.5" customHeight="1" x14ac:dyDescent="0.25">
      <c r="A28" s="76" t="s">
        <v>62</v>
      </c>
      <c r="B28" s="76"/>
      <c r="C28" s="76"/>
      <c r="D28" s="76"/>
      <c r="E28" s="76"/>
    </row>
    <row r="29" spans="1:11" ht="30" customHeight="1" x14ac:dyDescent="0.25">
      <c r="A29" s="70" t="s">
        <v>21</v>
      </c>
      <c r="B29" s="70"/>
      <c r="C29" s="70"/>
      <c r="D29" s="70"/>
      <c r="E29" s="70"/>
    </row>
    <row r="30" spans="1:11" x14ac:dyDescent="0.25">
      <c r="A30" s="70" t="s">
        <v>20</v>
      </c>
      <c r="B30" s="70"/>
      <c r="C30" s="70"/>
      <c r="D30" s="70"/>
      <c r="E30" s="70"/>
    </row>
    <row r="31" spans="1:11" ht="29.25" customHeight="1" x14ac:dyDescent="0.25">
      <c r="A31" s="70" t="s">
        <v>27</v>
      </c>
      <c r="B31" s="70"/>
      <c r="C31" s="70"/>
      <c r="D31" s="70"/>
      <c r="E31" s="70"/>
    </row>
    <row r="32" spans="1:11" x14ac:dyDescent="0.25">
      <c r="A32" s="70" t="s">
        <v>18</v>
      </c>
      <c r="B32" s="70"/>
      <c r="C32" s="70"/>
      <c r="D32" s="70"/>
      <c r="E32" s="70"/>
    </row>
    <row r="33" spans="1:7" x14ac:dyDescent="0.25">
      <c r="A33" s="74" t="s">
        <v>5</v>
      </c>
      <c r="B33" s="74"/>
      <c r="C33" s="74"/>
      <c r="D33" s="74"/>
      <c r="E33" s="74"/>
    </row>
    <row r="34" spans="1:7" x14ac:dyDescent="0.25">
      <c r="A34" s="70" t="s">
        <v>18</v>
      </c>
      <c r="B34" s="70"/>
      <c r="C34" s="70"/>
      <c r="D34" s="70"/>
      <c r="E34" s="70"/>
    </row>
    <row r="35" spans="1:7" x14ac:dyDescent="0.25">
      <c r="A35" s="77" t="s">
        <v>46</v>
      </c>
      <c r="B35" s="77"/>
      <c r="C35" s="77"/>
      <c r="D35" s="77"/>
      <c r="E35" s="77"/>
    </row>
    <row r="36" spans="1:7" x14ac:dyDescent="0.25">
      <c r="B36" s="78" t="s">
        <v>19</v>
      </c>
      <c r="C36" s="78"/>
      <c r="D36" s="78"/>
      <c r="E36" s="5" t="s">
        <v>6</v>
      </c>
    </row>
    <row r="37" spans="1:7" x14ac:dyDescent="0.25">
      <c r="A37" s="34"/>
      <c r="B37" s="34"/>
      <c r="C37" s="34"/>
      <c r="D37" s="34"/>
      <c r="E37" s="34"/>
    </row>
    <row r="38" spans="1:7" x14ac:dyDescent="0.25">
      <c r="A38" s="77" t="s">
        <v>40</v>
      </c>
      <c r="B38" s="77"/>
      <c r="C38" s="77"/>
      <c r="D38" s="77"/>
      <c r="E38" s="77"/>
    </row>
    <row r="39" spans="1:7" x14ac:dyDescent="0.25">
      <c r="B39" s="78" t="s">
        <v>19</v>
      </c>
      <c r="C39" s="78"/>
      <c r="D39" s="78"/>
      <c r="E39" s="5" t="s">
        <v>6</v>
      </c>
    </row>
    <row r="42" spans="1:7" x14ac:dyDescent="0.25">
      <c r="A42" s="16" t="s">
        <v>43</v>
      </c>
    </row>
    <row r="43" spans="1:7" x14ac:dyDescent="0.25">
      <c r="A43" s="13" t="s">
        <v>28</v>
      </c>
      <c r="G43" s="24"/>
    </row>
    <row r="44" spans="1:7" x14ac:dyDescent="0.25">
      <c r="A44" s="13" t="s">
        <v>35</v>
      </c>
      <c r="B44" s="17">
        <f>'2кв'!B49</f>
        <v>8735.4939999999915</v>
      </c>
    </row>
    <row r="45" spans="1:7" x14ac:dyDescent="0.25">
      <c r="A45" s="36" t="s">
        <v>63</v>
      </c>
      <c r="B45" s="18"/>
    </row>
    <row r="46" spans="1:7" x14ac:dyDescent="0.25">
      <c r="A46" s="2" t="s">
        <v>30</v>
      </c>
      <c r="B46" s="18">
        <v>56350.31</v>
      </c>
    </row>
    <row r="47" spans="1:7" x14ac:dyDescent="0.25">
      <c r="A47" s="2" t="s">
        <v>64</v>
      </c>
      <c r="B47" s="18">
        <f>3553.77+2917.72</f>
        <v>6471.49</v>
      </c>
    </row>
    <row r="48" spans="1:7" ht="30" x14ac:dyDescent="0.25">
      <c r="A48" s="36" t="s">
        <v>34</v>
      </c>
      <c r="B48" s="18">
        <f>E27</f>
        <v>78620.984000000011</v>
      </c>
    </row>
    <row r="49" spans="1:2" x14ac:dyDescent="0.25">
      <c r="A49" s="14" t="s">
        <v>29</v>
      </c>
      <c r="B49" s="17">
        <f>B44+B46+B47-B48</f>
        <v>-7063.6900000000169</v>
      </c>
    </row>
  </sheetData>
  <mergeCells count="29">
    <mergeCell ref="A34:E34"/>
    <mergeCell ref="A35:E35"/>
    <mergeCell ref="B36:D36"/>
    <mergeCell ref="A38:E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view="pageBreakPreview" zoomScaleSheetLayoutView="100" workbookViewId="0">
      <selection activeCell="A27" sqref="A27:E27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2.7109375" style="2" customWidth="1"/>
    <col min="9" max="16384" width="9.140625" style="2"/>
  </cols>
  <sheetData>
    <row r="1" spans="1:5" ht="15.75" x14ac:dyDescent="0.25">
      <c r="A1" s="66" t="s">
        <v>11</v>
      </c>
      <c r="B1" s="66"/>
      <c r="C1" s="66"/>
      <c r="D1" s="66"/>
      <c r="E1" s="66"/>
    </row>
    <row r="2" spans="1:5" ht="31.5" customHeight="1" x14ac:dyDescent="0.25">
      <c r="A2" s="67" t="s">
        <v>12</v>
      </c>
      <c r="B2" s="68"/>
      <c r="C2" s="68"/>
      <c r="D2" s="68"/>
      <c r="E2" s="68"/>
    </row>
    <row r="3" spans="1:5" x14ac:dyDescent="0.25">
      <c r="A3" s="69" t="s">
        <v>65</v>
      </c>
      <c r="B3" s="69"/>
      <c r="C3" s="69"/>
      <c r="D3" s="69"/>
      <c r="E3" s="69"/>
    </row>
    <row r="4" spans="1:5" s="1" customFormat="1" ht="15.75" x14ac:dyDescent="0.25">
      <c r="A4" s="41" t="s">
        <v>13</v>
      </c>
      <c r="B4" s="4"/>
      <c r="C4" s="4"/>
      <c r="D4" s="2"/>
      <c r="E4" s="42">
        <v>46022</v>
      </c>
    </row>
    <row r="5" spans="1:5" x14ac:dyDescent="0.25">
      <c r="A5" s="38"/>
      <c r="B5" s="4"/>
      <c r="C5" s="4"/>
      <c r="D5" s="4"/>
      <c r="E5" s="4"/>
    </row>
    <row r="6" spans="1:5" x14ac:dyDescent="0.25">
      <c r="A6" s="70" t="s">
        <v>0</v>
      </c>
      <c r="B6" s="70"/>
      <c r="C6" s="70"/>
      <c r="D6" s="70"/>
      <c r="E6" s="70"/>
    </row>
    <row r="7" spans="1:5" x14ac:dyDescent="0.25">
      <c r="A7" s="71" t="s">
        <v>32</v>
      </c>
      <c r="B7" s="71"/>
      <c r="C7" s="71"/>
      <c r="D7" s="71"/>
      <c r="E7" s="71"/>
    </row>
    <row r="8" spans="1:5" x14ac:dyDescent="0.25">
      <c r="A8" s="64" t="s">
        <v>1</v>
      </c>
      <c r="B8" s="64"/>
      <c r="C8" s="64"/>
      <c r="D8" s="64"/>
      <c r="E8" s="64"/>
    </row>
    <row r="9" spans="1:5" x14ac:dyDescent="0.25">
      <c r="A9" s="70" t="s">
        <v>36</v>
      </c>
      <c r="B9" s="70"/>
      <c r="C9" s="70"/>
      <c r="D9" s="70"/>
      <c r="E9" s="70"/>
    </row>
    <row r="10" spans="1:5" ht="27" customHeight="1" x14ac:dyDescent="0.25">
      <c r="A10" s="72" t="s">
        <v>14</v>
      </c>
      <c r="B10" s="73"/>
      <c r="C10" s="73"/>
      <c r="D10" s="73"/>
      <c r="E10" s="73"/>
    </row>
    <row r="11" spans="1:5" ht="31.5" customHeight="1" x14ac:dyDescent="0.25">
      <c r="A11" s="70" t="s">
        <v>44</v>
      </c>
      <c r="B11" s="70"/>
      <c r="C11" s="70"/>
      <c r="D11" s="70"/>
      <c r="E11" s="70"/>
    </row>
    <row r="12" spans="1:5" x14ac:dyDescent="0.25">
      <c r="A12" s="64" t="s">
        <v>15</v>
      </c>
      <c r="B12" s="65"/>
      <c r="C12" s="65"/>
      <c r="D12" s="65"/>
      <c r="E12" s="65"/>
    </row>
    <row r="13" spans="1:5" x14ac:dyDescent="0.25">
      <c r="A13" s="70" t="s">
        <v>22</v>
      </c>
      <c r="B13" s="70"/>
      <c r="C13" s="70"/>
      <c r="D13" s="70"/>
      <c r="E13" s="70"/>
    </row>
    <row r="14" spans="1:5" ht="11.25" customHeight="1" x14ac:dyDescent="0.25">
      <c r="A14" s="64" t="s">
        <v>2</v>
      </c>
      <c r="B14" s="65"/>
      <c r="C14" s="65"/>
      <c r="D14" s="65"/>
      <c r="E14" s="65"/>
    </row>
    <row r="15" spans="1:5" x14ac:dyDescent="0.25">
      <c r="A15" s="70" t="s">
        <v>45</v>
      </c>
      <c r="B15" s="70"/>
      <c r="C15" s="70"/>
      <c r="D15" s="70"/>
      <c r="E15" s="70"/>
    </row>
    <row r="16" spans="1:5" ht="10.5" customHeight="1" x14ac:dyDescent="0.25">
      <c r="A16" s="64" t="s">
        <v>16</v>
      </c>
      <c r="B16" s="65"/>
      <c r="C16" s="65"/>
      <c r="D16" s="65"/>
      <c r="E16" s="65"/>
    </row>
    <row r="17" spans="1:11" ht="30.75" customHeight="1" x14ac:dyDescent="0.25">
      <c r="A17" s="70" t="s">
        <v>17</v>
      </c>
      <c r="B17" s="70"/>
      <c r="C17" s="70"/>
      <c r="D17" s="70"/>
      <c r="E17" s="70"/>
    </row>
    <row r="18" spans="1:11" ht="63.75" customHeight="1" x14ac:dyDescent="0.25">
      <c r="A18" s="70" t="s">
        <v>33</v>
      </c>
      <c r="B18" s="70"/>
      <c r="C18" s="70"/>
      <c r="D18" s="70"/>
      <c r="E18" s="70"/>
    </row>
    <row r="19" spans="1:11" ht="33.75" customHeight="1" x14ac:dyDescent="0.25">
      <c r="A19" s="75" t="s">
        <v>31</v>
      </c>
      <c r="B19" s="75"/>
      <c r="C19" s="75"/>
      <c r="D19" s="75"/>
      <c r="E19" s="75"/>
    </row>
    <row r="20" spans="1:11" x14ac:dyDescent="0.25">
      <c r="A20" s="75"/>
      <c r="B20" s="75"/>
      <c r="C20" s="75"/>
      <c r="D20" s="75"/>
      <c r="E20" s="75"/>
      <c r="F20" s="2">
        <v>847.6</v>
      </c>
      <c r="G20" s="2">
        <v>3</v>
      </c>
    </row>
    <row r="21" spans="1:11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  <c r="K21" s="30"/>
    </row>
    <row r="22" spans="1:11" ht="38.25" x14ac:dyDescent="0.25">
      <c r="A22" s="19" t="s">
        <v>41</v>
      </c>
      <c r="B22" s="8" t="s">
        <v>37</v>
      </c>
      <c r="C22" s="3" t="s">
        <v>4</v>
      </c>
      <c r="D22" s="3">
        <v>15.46</v>
      </c>
      <c r="E22" s="7">
        <f>D22*F20*G20</f>
        <v>39311.688000000002</v>
      </c>
      <c r="H22" s="15"/>
    </row>
    <row r="23" spans="1:11" x14ac:dyDescent="0.25">
      <c r="A23" s="6" t="s">
        <v>38</v>
      </c>
      <c r="B23" s="8" t="s">
        <v>23</v>
      </c>
      <c r="C23" s="3" t="s">
        <v>4</v>
      </c>
      <c r="D23" s="3">
        <v>5.12</v>
      </c>
      <c r="E23" s="7">
        <f>D23*F20*G20</f>
        <v>13019.136000000002</v>
      </c>
      <c r="H23" s="15"/>
    </row>
    <row r="24" spans="1:11" x14ac:dyDescent="0.25">
      <c r="A24" s="20" t="s">
        <v>39</v>
      </c>
      <c r="B24" s="8" t="s">
        <v>66</v>
      </c>
      <c r="C24" s="21" t="s">
        <v>26</v>
      </c>
      <c r="D24" s="21"/>
      <c r="E24" s="7">
        <v>0</v>
      </c>
      <c r="H24" s="15"/>
    </row>
    <row r="25" spans="1:11" x14ac:dyDescent="0.25">
      <c r="A25" s="20"/>
      <c r="B25" s="8"/>
      <c r="C25" s="21"/>
      <c r="D25" s="21"/>
      <c r="E25" s="7"/>
      <c r="H25" s="15"/>
    </row>
    <row r="26" spans="1:11" s="13" customFormat="1" ht="14.25" x14ac:dyDescent="0.2">
      <c r="A26" s="9" t="s">
        <v>24</v>
      </c>
      <c r="B26" s="10"/>
      <c r="C26" s="11"/>
      <c r="D26" s="11"/>
      <c r="E26" s="12">
        <f>SUM(E22:E25)</f>
        <v>52330.824000000008</v>
      </c>
    </row>
    <row r="27" spans="1:11" ht="31.5" customHeight="1" x14ac:dyDescent="0.25">
      <c r="A27" s="76" t="s">
        <v>87</v>
      </c>
      <c r="B27" s="76"/>
      <c r="C27" s="76"/>
      <c r="D27" s="76"/>
      <c r="E27" s="76"/>
    </row>
    <row r="28" spans="1:11" ht="30" customHeight="1" x14ac:dyDescent="0.25">
      <c r="A28" s="70" t="s">
        <v>21</v>
      </c>
      <c r="B28" s="70"/>
      <c r="C28" s="70"/>
      <c r="D28" s="70"/>
      <c r="E28" s="70"/>
    </row>
    <row r="29" spans="1:11" x14ac:dyDescent="0.25">
      <c r="A29" s="70" t="s">
        <v>20</v>
      </c>
      <c r="B29" s="70"/>
      <c r="C29" s="70"/>
      <c r="D29" s="70"/>
      <c r="E29" s="70"/>
    </row>
    <row r="30" spans="1:11" ht="29.25" customHeight="1" x14ac:dyDescent="0.25">
      <c r="A30" s="70" t="s">
        <v>27</v>
      </c>
      <c r="B30" s="70"/>
      <c r="C30" s="70"/>
      <c r="D30" s="70"/>
      <c r="E30" s="70"/>
    </row>
    <row r="31" spans="1:11" x14ac:dyDescent="0.25">
      <c r="A31" s="70" t="s">
        <v>18</v>
      </c>
      <c r="B31" s="70"/>
      <c r="C31" s="70"/>
      <c r="D31" s="70"/>
      <c r="E31" s="70"/>
    </row>
    <row r="32" spans="1:11" x14ac:dyDescent="0.25">
      <c r="A32" s="74" t="s">
        <v>5</v>
      </c>
      <c r="B32" s="74"/>
      <c r="C32" s="74"/>
      <c r="D32" s="74"/>
      <c r="E32" s="74"/>
    </row>
    <row r="33" spans="1:7" x14ac:dyDescent="0.25">
      <c r="A33" s="70" t="s">
        <v>18</v>
      </c>
      <c r="B33" s="70"/>
      <c r="C33" s="70"/>
      <c r="D33" s="70"/>
      <c r="E33" s="70"/>
    </row>
    <row r="34" spans="1:7" x14ac:dyDescent="0.25">
      <c r="A34" s="77" t="s">
        <v>46</v>
      </c>
      <c r="B34" s="77"/>
      <c r="C34" s="77"/>
      <c r="D34" s="77"/>
      <c r="E34" s="77"/>
    </row>
    <row r="35" spans="1:7" x14ac:dyDescent="0.25">
      <c r="B35" s="78" t="s">
        <v>19</v>
      </c>
      <c r="C35" s="78"/>
      <c r="D35" s="78"/>
      <c r="E35" s="5" t="s">
        <v>6</v>
      </c>
    </row>
    <row r="36" spans="1:7" x14ac:dyDescent="0.25">
      <c r="A36" s="37"/>
      <c r="B36" s="37"/>
      <c r="C36" s="37"/>
      <c r="D36" s="37"/>
      <c r="E36" s="37"/>
    </row>
    <row r="37" spans="1:7" x14ac:dyDescent="0.25">
      <c r="A37" s="77" t="s">
        <v>40</v>
      </c>
      <c r="B37" s="77"/>
      <c r="C37" s="77"/>
      <c r="D37" s="77"/>
      <c r="E37" s="77"/>
    </row>
    <row r="38" spans="1:7" x14ac:dyDescent="0.25">
      <c r="B38" s="78" t="s">
        <v>19</v>
      </c>
      <c r="C38" s="78"/>
      <c r="D38" s="78"/>
      <c r="E38" s="5" t="s">
        <v>6</v>
      </c>
    </row>
    <row r="41" spans="1:7" x14ac:dyDescent="0.25">
      <c r="A41" s="16" t="s">
        <v>43</v>
      </c>
    </row>
    <row r="42" spans="1:7" x14ac:dyDescent="0.25">
      <c r="A42" s="13" t="s">
        <v>28</v>
      </c>
      <c r="G42" s="24"/>
    </row>
    <row r="43" spans="1:7" x14ac:dyDescent="0.25">
      <c r="A43" s="13" t="s">
        <v>35</v>
      </c>
      <c r="B43" s="17">
        <f>'3кв'!B49</f>
        <v>-7063.6900000000169</v>
      </c>
    </row>
    <row r="44" spans="1:7" x14ac:dyDescent="0.25">
      <c r="A44" s="39" t="s">
        <v>88</v>
      </c>
      <c r="B44" s="18"/>
    </row>
    <row r="45" spans="1:7" x14ac:dyDescent="0.25">
      <c r="A45" s="2" t="s">
        <v>30</v>
      </c>
      <c r="B45" s="18">
        <f>58170.15+180</f>
        <v>58350.15</v>
      </c>
    </row>
    <row r="46" spans="1:7" x14ac:dyDescent="0.25">
      <c r="A46" s="2" t="s">
        <v>64</v>
      </c>
      <c r="B46" s="18">
        <v>5294.93</v>
      </c>
    </row>
    <row r="47" spans="1:7" ht="30" x14ac:dyDescent="0.25">
      <c r="A47" s="39" t="s">
        <v>34</v>
      </c>
      <c r="B47" s="18">
        <f>E26</f>
        <v>52330.824000000008</v>
      </c>
    </row>
    <row r="48" spans="1:7" x14ac:dyDescent="0.25">
      <c r="A48" s="14" t="s">
        <v>29</v>
      </c>
      <c r="B48" s="17">
        <f>B43+B45+B46-B47</f>
        <v>4250.5659999999771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33:E33"/>
    <mergeCell ref="A34:E34"/>
    <mergeCell ref="B35:D35"/>
    <mergeCell ref="A37:E37"/>
    <mergeCell ref="B38:D3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BreakPreview" topLeftCell="A2" zoomScaleSheetLayoutView="100" workbookViewId="0">
      <selection activeCell="B32" sqref="B32"/>
    </sheetView>
  </sheetViews>
  <sheetFormatPr defaultRowHeight="15.75" x14ac:dyDescent="0.25"/>
  <cols>
    <col min="1" max="1" width="10.5703125" style="44" customWidth="1"/>
    <col min="2" max="2" width="69.5703125" style="44" customWidth="1"/>
    <col min="3" max="3" width="15.28515625" style="44" customWidth="1"/>
    <col min="4" max="4" width="11.85546875" style="44" customWidth="1"/>
    <col min="5" max="5" width="14.7109375" style="44" customWidth="1"/>
    <col min="6" max="6" width="12.42578125" style="44" customWidth="1"/>
    <col min="7" max="7" width="12" style="44" customWidth="1"/>
    <col min="8" max="8" width="13.5703125" style="44" customWidth="1"/>
    <col min="9" max="16384" width="9.140625" style="44"/>
  </cols>
  <sheetData>
    <row r="1" spans="1:5" x14ac:dyDescent="0.25">
      <c r="A1" s="80" t="s">
        <v>67</v>
      </c>
      <c r="B1" s="80"/>
      <c r="C1" s="80"/>
      <c r="D1" s="43"/>
    </row>
    <row r="2" spans="1:5" x14ac:dyDescent="0.25">
      <c r="A2" s="81" t="s">
        <v>68</v>
      </c>
      <c r="B2" s="81"/>
      <c r="C2" s="81"/>
      <c r="D2" s="45"/>
    </row>
    <row r="3" spans="1:5" x14ac:dyDescent="0.25">
      <c r="A3" s="81" t="s">
        <v>85</v>
      </c>
      <c r="B3" s="81"/>
      <c r="C3" s="81"/>
      <c r="D3" s="45"/>
    </row>
    <row r="4" spans="1:5" x14ac:dyDescent="0.25">
      <c r="A4" s="80" t="s">
        <v>69</v>
      </c>
      <c r="B4" s="80"/>
      <c r="C4" s="80"/>
      <c r="D4" s="43"/>
    </row>
    <row r="5" spans="1:5" x14ac:dyDescent="0.25">
      <c r="A5" s="82"/>
      <c r="B5" s="82"/>
      <c r="C5" s="82"/>
      <c r="D5" s="1"/>
    </row>
    <row r="6" spans="1:5" x14ac:dyDescent="0.25">
      <c r="A6" s="45"/>
      <c r="B6" s="46" t="s">
        <v>70</v>
      </c>
      <c r="C6" s="47">
        <f>'1кв'!B44</f>
        <v>-12072.5</v>
      </c>
      <c r="D6" s="48"/>
    </row>
    <row r="7" spans="1:5" x14ac:dyDescent="0.25">
      <c r="A7" s="49" t="s">
        <v>71</v>
      </c>
      <c r="B7" s="46" t="s">
        <v>89</v>
      </c>
      <c r="C7" s="47"/>
      <c r="D7" s="48"/>
    </row>
    <row r="8" spans="1:5" x14ac:dyDescent="0.25">
      <c r="B8" s="50" t="s">
        <v>72</v>
      </c>
      <c r="C8" s="51">
        <f>'1кв'!B46+'2кв'!B46+'3кв'!B46+'4кв'!B45</f>
        <v>221258.50999999998</v>
      </c>
      <c r="D8" s="52"/>
    </row>
    <row r="9" spans="1:5" x14ac:dyDescent="0.25">
      <c r="B9" s="50" t="s">
        <v>73</v>
      </c>
      <c r="C9" s="51">
        <f>'1кв'!B47+'2кв'!B47+'3кв'!B47+'4кв'!B46</f>
        <v>23456.46</v>
      </c>
      <c r="D9" s="52"/>
    </row>
    <row r="10" spans="1:5" x14ac:dyDescent="0.25">
      <c r="A10" s="23"/>
      <c r="B10" s="50" t="s">
        <v>74</v>
      </c>
      <c r="C10" s="53">
        <f>SUM(C8:C9)</f>
        <v>244714.96999999997</v>
      </c>
      <c r="D10" s="48"/>
    </row>
    <row r="11" spans="1:5" x14ac:dyDescent="0.25">
      <c r="A11" s="1"/>
      <c r="B11" s="79"/>
      <c r="C11" s="79"/>
      <c r="D11" s="54"/>
    </row>
    <row r="12" spans="1:5" x14ac:dyDescent="0.25">
      <c r="A12" s="55" t="s">
        <v>75</v>
      </c>
      <c r="B12" s="19" t="s">
        <v>41</v>
      </c>
      <c r="C12" s="56">
        <f>'1кв'!E22+'2кв'!E22+'3кв'!E22+'4кв'!E22</f>
        <v>152262.864</v>
      </c>
      <c r="D12" s="54"/>
    </row>
    <row r="13" spans="1:5" x14ac:dyDescent="0.25">
      <c r="A13" s="55"/>
      <c r="B13" s="57" t="s">
        <v>38</v>
      </c>
      <c r="C13" s="56">
        <f>'1кв'!E23+'2кв'!E23+'3кв'!E23+'4кв'!E23</f>
        <v>49838.880000000005</v>
      </c>
      <c r="D13" s="54"/>
    </row>
    <row r="14" spans="1:5" x14ac:dyDescent="0.25">
      <c r="A14" s="1"/>
      <c r="B14" s="57" t="s">
        <v>39</v>
      </c>
      <c r="C14" s="56">
        <f>'1кв'!E24+'2кв'!E24+'3кв'!E24+'4кв'!E24</f>
        <v>2780</v>
      </c>
      <c r="D14" s="54"/>
      <c r="E14" s="58"/>
    </row>
    <row r="15" spans="1:5" x14ac:dyDescent="0.25">
      <c r="A15" s="55"/>
      <c r="B15" s="59" t="s">
        <v>86</v>
      </c>
      <c r="C15" s="56">
        <f>'3кв'!E26</f>
        <v>5340.16</v>
      </c>
      <c r="D15" s="54"/>
    </row>
    <row r="16" spans="1:5" x14ac:dyDescent="0.25">
      <c r="A16" s="55"/>
      <c r="B16" s="60" t="s">
        <v>76</v>
      </c>
      <c r="C16" s="56">
        <f>'3кв'!E25</f>
        <v>18170</v>
      </c>
      <c r="D16" s="54"/>
    </row>
    <row r="17" spans="1:5" x14ac:dyDescent="0.25">
      <c r="A17" s="55"/>
      <c r="B17" s="60" t="s">
        <v>77</v>
      </c>
      <c r="C17" s="56"/>
      <c r="D17" s="54"/>
    </row>
    <row r="18" spans="1:5" x14ac:dyDescent="0.25">
      <c r="A18" s="55"/>
      <c r="B18" s="20" t="s">
        <v>61</v>
      </c>
      <c r="C18" s="56">
        <f>'3кв'!E25</f>
        <v>18170</v>
      </c>
      <c r="D18" s="54"/>
    </row>
    <row r="19" spans="1:5" x14ac:dyDescent="0.25">
      <c r="A19" s="55"/>
      <c r="B19" s="60"/>
      <c r="C19" s="51"/>
      <c r="D19" s="54"/>
    </row>
    <row r="20" spans="1:5" x14ac:dyDescent="0.25">
      <c r="A20" s="1"/>
      <c r="B20" s="61" t="s">
        <v>78</v>
      </c>
      <c r="C20" s="53">
        <f>SUM(C12:C16)</f>
        <v>228391.90400000001</v>
      </c>
      <c r="D20" s="54"/>
      <c r="E20" s="58"/>
    </row>
    <row r="21" spans="1:5" x14ac:dyDescent="0.25">
      <c r="A21" s="1"/>
      <c r="B21" s="61" t="s">
        <v>84</v>
      </c>
      <c r="C21" s="53">
        <f>C6+C10-C20</f>
        <v>4250.5659999999625</v>
      </c>
      <c r="D21" s="54"/>
    </row>
    <row r="22" spans="1:5" x14ac:dyDescent="0.25">
      <c r="A22" s="1"/>
      <c r="B22" s="49"/>
      <c r="C22" s="49"/>
      <c r="D22" s="54"/>
    </row>
    <row r="23" spans="1:5" x14ac:dyDescent="0.25">
      <c r="A23" s="1"/>
      <c r="B23" s="62" t="s">
        <v>79</v>
      </c>
      <c r="C23" s="62"/>
      <c r="D23" s="54"/>
    </row>
    <row r="24" spans="1:5" x14ac:dyDescent="0.25">
      <c r="A24" s="1"/>
      <c r="B24" s="62" t="s">
        <v>80</v>
      </c>
      <c r="C24" s="83">
        <v>18698.080000000002</v>
      </c>
      <c r="D24" s="54"/>
    </row>
    <row r="25" spans="1:5" x14ac:dyDescent="0.25">
      <c r="A25" s="1"/>
      <c r="B25" s="63" t="s">
        <v>90</v>
      </c>
      <c r="C25" s="84">
        <v>19390.05</v>
      </c>
      <c r="D25" s="54"/>
    </row>
    <row r="26" spans="1:5" x14ac:dyDescent="0.25">
      <c r="A26" s="1"/>
      <c r="B26" s="62" t="s">
        <v>81</v>
      </c>
      <c r="C26" s="83">
        <f>C25-C24</f>
        <v>691.96999999999753</v>
      </c>
      <c r="D26" s="54"/>
    </row>
    <row r="27" spans="1:5" x14ac:dyDescent="0.25">
      <c r="A27" s="1"/>
      <c r="B27" s="49"/>
      <c r="C27" s="49"/>
      <c r="D27" s="54"/>
    </row>
    <row r="28" spans="1:5" x14ac:dyDescent="0.25">
      <c r="A28" s="1" t="s">
        <v>82</v>
      </c>
      <c r="B28" s="49" t="s">
        <v>91</v>
      </c>
      <c r="C28" s="49"/>
      <c r="D28" s="54"/>
    </row>
    <row r="29" spans="1:5" x14ac:dyDescent="0.25">
      <c r="A29" s="1"/>
      <c r="B29" s="49" t="s">
        <v>92</v>
      </c>
      <c r="C29" s="49"/>
      <c r="D29" s="54"/>
    </row>
    <row r="30" spans="1:5" x14ac:dyDescent="0.25">
      <c r="A30" s="1"/>
      <c r="B30" s="49" t="s">
        <v>93</v>
      </c>
      <c r="C30" s="49"/>
      <c r="D30" s="54"/>
    </row>
    <row r="31" spans="1:5" x14ac:dyDescent="0.25">
      <c r="A31" s="1"/>
      <c r="B31" s="49" t="s">
        <v>83</v>
      </c>
      <c r="C31" s="49"/>
      <c r="D31" s="54"/>
    </row>
    <row r="32" spans="1:5" x14ac:dyDescent="0.25">
      <c r="A32" s="1"/>
      <c r="B32" s="49"/>
      <c r="C32" s="49"/>
      <c r="D32" s="54"/>
    </row>
    <row r="33" spans="1:4" x14ac:dyDescent="0.25">
      <c r="A33" s="1"/>
      <c r="B33" s="49"/>
      <c r="C33" s="49"/>
      <c r="D33" s="54"/>
    </row>
    <row r="34" spans="1:4" x14ac:dyDescent="0.25">
      <c r="A34" s="1"/>
      <c r="B34" s="49"/>
      <c r="C34" s="49"/>
      <c r="D34" s="54"/>
    </row>
  </sheetData>
  <mergeCells count="6">
    <mergeCell ref="B11:C11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2026-02-28T12:13:27Z</dcterms:modified>
</cp:coreProperties>
</file>