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5" r:id="rId1"/>
    <sheet name="2кв" sheetId="16" r:id="rId2"/>
    <sheet name="3кв" sheetId="17" r:id="rId3"/>
    <sheet name="4кв" sheetId="18" r:id="rId4"/>
    <sheet name="отчет" sheetId="19" r:id="rId5"/>
  </sheets>
  <definedNames>
    <definedName name="_xlnm.Print_Area" localSheetId="0">'1кв'!$A$1:$E$50</definedName>
    <definedName name="_xlnm.Print_Area" localSheetId="1">'2кв'!$A$1:$E$54</definedName>
    <definedName name="_xlnm.Print_Area" localSheetId="2">'3кв'!$A$1:$E$49</definedName>
    <definedName name="_xlnm.Print_Area" localSheetId="3">'4кв'!$A$1:$E$49</definedName>
    <definedName name="_xlnm.Print_Area" localSheetId="4">отчет!$A$1:$C$38</definedName>
  </definedNames>
  <calcPr calcId="145621"/>
</workbook>
</file>

<file path=xl/calcChain.xml><?xml version="1.0" encoding="utf-8"?>
<calcChain xmlns="http://schemas.openxmlformats.org/spreadsheetml/2006/main">
  <c r="C25" i="19" l="1"/>
  <c r="B47" i="18" l="1"/>
  <c r="C15" i="19" l="1"/>
  <c r="C18" i="19"/>
  <c r="D32" i="16"/>
  <c r="C12" i="19"/>
  <c r="C13" i="19"/>
  <c r="C14" i="19"/>
  <c r="C11" i="19"/>
  <c r="C8" i="19"/>
  <c r="C9" i="19" s="1"/>
  <c r="C6" i="19"/>
  <c r="C16" i="19"/>
  <c r="B45" i="18"/>
  <c r="E24" i="18"/>
  <c r="E23" i="18"/>
  <c r="E22" i="18"/>
  <c r="E27" i="18" s="1"/>
  <c r="B48" i="18" s="1"/>
  <c r="C19" i="19" l="1"/>
  <c r="C20" i="19" s="1"/>
  <c r="B49" i="18"/>
  <c r="B45" i="17"/>
  <c r="E26" i="17"/>
  <c r="E24" i="17"/>
  <c r="E23" i="17"/>
  <c r="E22" i="17"/>
  <c r="E27" i="17" l="1"/>
  <c r="B48" i="17" s="1"/>
  <c r="B49" i="17"/>
  <c r="B50" i="16"/>
  <c r="E32" i="16"/>
  <c r="E29" i="16"/>
  <c r="E28" i="16"/>
  <c r="E27" i="16"/>
  <c r="E26" i="16"/>
  <c r="E24" i="16" l="1"/>
  <c r="E31" i="16"/>
  <c r="E23" i="16"/>
  <c r="E22" i="16"/>
  <c r="B53" i="16" s="1"/>
  <c r="B54" i="16" s="1"/>
  <c r="E26" i="15" l="1"/>
  <c r="E27" i="15" l="1"/>
  <c r="E24" i="15"/>
  <c r="E23" i="15"/>
  <c r="E22" i="15"/>
  <c r="E28" i="15" l="1"/>
  <c r="B49" i="15" s="1"/>
  <c r="B50" i="15" s="1"/>
</calcChain>
</file>

<file path=xl/sharedStrings.xml><?xml version="1.0" encoding="utf-8"?>
<sst xmlns="http://schemas.openxmlformats.org/spreadsheetml/2006/main" count="285" uniqueCount="108">
  <si>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</si>
  <si>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</si>
  <si>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</si>
  <si>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</si>
  <si>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</si>
  <si>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</si>
  <si>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</si>
  <si>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</si>
  <si>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</si>
  <si>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</si>
  <si>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</si>
  <si>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</si>
  <si>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</si>
  <si>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</si>
  <si>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</si>
  <si>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</si>
  <si>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</si>
  <si>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</si>
  <si>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</si>
  <si>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</si>
  <si>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</si>
  <si>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</si>
  <si>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</si>
  <si>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</si>
  <si>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</si>
  <si>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Малиева Александра Владимировича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</si>
  <si>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40 от 21.06.2013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</si>
  <si>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№40  от   01.07.2013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</si>
  <si>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</si>
  <si>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г. Россошь, ул. Крупской, д. 37</t>
  </si>
  <si>
    <t>Стоимость материалов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</si>
  <si>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</si>
  <si>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дома Малиева А.В.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</si>
  <si>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</si>
  <si>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</si>
  <si>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</si>
  <si>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>1 квартал</t>
  </si>
  <si>
    <t>Общая площадь квартир - 488,4 м2</t>
  </si>
  <si>
    <t>Оплачено , руб</t>
  </si>
  <si>
    <t>Расходы по содержанию и тек.ремонту, руб.</t>
  </si>
  <si>
    <t>Итого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</si>
  <si>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</si>
  <si>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</si>
  <si>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</si>
  <si>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руб.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</si>
  <si>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</si>
  <si>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</si>
  <si>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ч/ч</t>
  </si>
  <si>
    <t>смазка кодового замка</t>
  </si>
  <si>
    <t>январь</t>
  </si>
  <si>
    <t>ремонт отд.мест кровли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</si>
  <si>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</si>
  <si>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</si>
  <si>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двадцать пять тысяч сто пятьдесят девять рублей 99 копеек</t>
  </si>
  <si>
    <t>Предъявлено населению 24503,23 руб.</t>
  </si>
  <si>
    <t>за 2 квартал 2021 года</t>
  </si>
  <si>
    <t>"30" 06  2021 г.</t>
  </si>
  <si>
    <t>2 квартал</t>
  </si>
  <si>
    <t>спиливание дерева</t>
  </si>
  <si>
    <t>частичный ремонт фундамента</t>
  </si>
  <si>
    <t>регулировка доводчика</t>
  </si>
  <si>
    <t>частичный ремонт кровли кв.5</t>
  </si>
  <si>
    <t>ремонт оголовков вентканалов (смета)</t>
  </si>
  <si>
    <t xml:space="preserve">частичный ремонт кровли  </t>
  </si>
  <si>
    <t>апрель</t>
  </si>
  <si>
    <t>май</t>
  </si>
  <si>
    <t>июнь</t>
  </si>
  <si>
    <t xml:space="preserve">           2. Всего за период с "01" 04 2021 г. по "30" 06 2021 г. выполнено работ (оказано услуг) на общую сумму пятьдесят восемь тысяч девятьсот шестьдесят три рубля 89 копеек</t>
  </si>
  <si>
    <t>Предъявлено населению 24499,23руб.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</si>
  <si>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</si>
  <si>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</si>
  <si>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 2021 г.</t>
  </si>
  <si>
    <t>3 квартал</t>
  </si>
  <si>
    <t>Обработка подъездов хлорсодержащими растворами опрыскивание 1 раз в неделю</t>
  </si>
  <si>
    <t>июль</t>
  </si>
  <si>
    <t>Предъявлено населению 24534,91руб.</t>
  </si>
  <si>
    <t xml:space="preserve">           2. Всего за период с "01" 07 2021 г. по "30" 09 2021 г. выполнено работ (оказано услуг) на общую сумму двадцать пять тысяч триста шестьдесят три рубля 08 копеек</t>
  </si>
  <si>
    <t>за 4 квартал 2021 года</t>
  </si>
  <si>
    <t>"31" 12  2021 г.</t>
  </si>
  <si>
    <t>4 квартал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</si>
  <si>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</si>
  <si>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</si>
  <si>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</si>
  <si>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</si>
  <si>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</si>
  <si>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</si>
  <si>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</si>
  <si>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</si>
  <si>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</si>
  <si>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</si>
  <si>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</si>
  <si>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</si>
  <si>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</si>
  <si>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</si>
  <si>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</si>
  <si>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</si>
  <si>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</si>
  <si>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</si>
  <si>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ул.Крупской, д.37</t>
  </si>
  <si>
    <t>Начислено всего 97996,92</t>
  </si>
  <si>
    <t>* ремонт оголовков вентканалов (смета)</t>
  </si>
  <si>
    <t>Непредвиденные работы 27,83ч/ч</t>
  </si>
  <si>
    <t xml:space="preserve">           2. Всего за период с "01" 10 2021 г. по "31" 12 2021 г. выполнено работ (оказано услуг) на общую сумму двадцать четыре тысячи сто сорок девять рублей 15 копеек</t>
  </si>
  <si>
    <t>Остаток средств на 01.01.2022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</si>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</sst>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166" fontId="16" fillId="0" borderId="0"/>
  </cellStyleXfs>
  <cellXfs count="10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8" fillId="0" borderId="0" xfId="0" applyNumberFormat="1" applyFont="1"/>
    <xf numFmtId="0" fontId="10" fillId="0" borderId="0" xfId="0" applyFont="1"/>
    <xf numFmtId="164" fontId="8" fillId="0" borderId="0" xfId="1" applyNumberFormat="1" applyFont="1"/>
    <xf numFmtId="164" fontId="4" fillId="0" borderId="0" xfId="1" applyNumberFormat="1" applyFont="1"/>
    <xf numFmtId="164" fontId="4" fillId="0" borderId="0" xfId="0" applyNumberFormat="1" applyFont="1"/>
    <xf numFmtId="43" fontId="4" fillId="0" borderId="0" xfId="0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164" fontId="8" fillId="0" borderId="0" xfId="0" applyNumberFormat="1" applyFont="1"/>
    <xf numFmtId="0" fontId="8" fillId="0" borderId="1" xfId="0" applyFont="1" applyBorder="1"/>
    <xf numFmtId="0" fontId="4" fillId="0" borderId="1" xfId="0" applyFont="1" applyBorder="1"/>
    <xf numFmtId="0" fontId="3" fillId="0" borderId="1" xfId="0" applyFont="1" applyBorder="1" applyAlignment="1">
      <alignment wrapText="1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12" fillId="0" borderId="4" xfId="2" applyFont="1" applyBorder="1" applyAlignment="1">
      <alignment wrapText="1"/>
    </xf>
    <xf numFmtId="0" fontId="14" fillId="0" borderId="4" xfId="0" applyFont="1" applyBorder="1" applyAlignment="1">
      <alignment wrapText="1"/>
    </xf>
    <xf numFmtId="0" fontId="14" fillId="0" borderId="4" xfId="0" applyFont="1" applyBorder="1" applyAlignment="1"/>
    <xf numFmtId="0" fontId="14" fillId="0" borderId="4" xfId="0" applyFont="1" applyBorder="1"/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4">
    <cellStyle name="Excel Built-in Normal" xfId="3"/>
    <cellStyle name="Обычный" xfId="0" builtinId="0"/>
    <cellStyle name="Обычный_37" xfId="2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view="pageBreakPreview" topLeftCell="A19" zoomScaleNormal="100" zoomScaleSheetLayoutView="100" workbookViewId="0">
      <selection activeCell="A47" sqref="A4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2.2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51</v>
      </c>
      <c r="B3" s="83"/>
      <c r="C3" s="83"/>
      <c r="D3" s="83"/>
      <c r="E3" s="83"/>
    </row>
    <row r="4" spans="1:5" s="1" customFormat="1" ht="15.75" x14ac:dyDescent="0.25">
      <c r="A4" s="30" t="s">
        <v>13</v>
      </c>
      <c r="B4" s="4"/>
      <c r="C4" s="4"/>
      <c r="D4" s="85" t="s">
        <v>52</v>
      </c>
      <c r="E4" s="85"/>
    </row>
    <row r="5" spans="1:5" x14ac:dyDescent="0.25">
      <c r="A5" s="34"/>
      <c r="B5" s="4"/>
      <c r="C5" s="4"/>
      <c r="D5" s="4"/>
      <c r="E5" s="4"/>
    </row>
    <row r="6" spans="1:5" x14ac:dyDescent="0.25">
      <c r="A6" s="79" t="s">
        <v>0</v>
      </c>
      <c r="B6" s="79"/>
      <c r="C6" s="79"/>
      <c r="D6" s="79"/>
      <c r="E6" s="79"/>
    </row>
    <row r="7" spans="1:5" x14ac:dyDescent="0.25">
      <c r="A7" s="84" t="s">
        <v>29</v>
      </c>
      <c r="B7" s="84"/>
      <c r="C7" s="84"/>
      <c r="D7" s="84"/>
      <c r="E7" s="84"/>
    </row>
    <row r="8" spans="1:5" x14ac:dyDescent="0.25">
      <c r="A8" s="90" t="s">
        <v>1</v>
      </c>
      <c r="B8" s="90"/>
      <c r="C8" s="90"/>
      <c r="D8" s="90"/>
      <c r="E8" s="90"/>
    </row>
    <row r="9" spans="1:5" x14ac:dyDescent="0.25">
      <c r="A9" s="79" t="s">
        <v>25</v>
      </c>
      <c r="B9" s="79"/>
      <c r="C9" s="79"/>
      <c r="D9" s="79"/>
      <c r="E9" s="79"/>
    </row>
    <row r="10" spans="1:5" ht="30" customHeight="1" x14ac:dyDescent="0.25">
      <c r="A10" s="92" t="s">
        <v>14</v>
      </c>
      <c r="B10" s="93"/>
      <c r="C10" s="93"/>
      <c r="D10" s="93"/>
      <c r="E10" s="93"/>
    </row>
    <row r="11" spans="1:5" ht="27.75" customHeight="1" x14ac:dyDescent="0.25">
      <c r="A11" s="79" t="s">
        <v>26</v>
      </c>
      <c r="B11" s="79"/>
      <c r="C11" s="79"/>
      <c r="D11" s="79"/>
      <c r="E11" s="79"/>
    </row>
    <row r="12" spans="1:5" x14ac:dyDescent="0.25">
      <c r="A12" s="90" t="s">
        <v>15</v>
      </c>
      <c r="B12" s="91"/>
      <c r="C12" s="91"/>
      <c r="D12" s="91"/>
      <c r="E12" s="91"/>
    </row>
    <row r="13" spans="1:5" x14ac:dyDescent="0.25">
      <c r="A13" s="79" t="s">
        <v>23</v>
      </c>
      <c r="B13" s="79"/>
      <c r="C13" s="79"/>
      <c r="D13" s="79"/>
      <c r="E13" s="79"/>
    </row>
    <row r="14" spans="1:5" x14ac:dyDescent="0.25">
      <c r="A14" s="90" t="s">
        <v>2</v>
      </c>
      <c r="B14" s="91"/>
      <c r="C14" s="91"/>
      <c r="D14" s="91"/>
      <c r="E14" s="91"/>
    </row>
    <row r="15" spans="1:5" x14ac:dyDescent="0.25">
      <c r="A15" s="79" t="s">
        <v>22</v>
      </c>
      <c r="B15" s="79"/>
      <c r="C15" s="79"/>
      <c r="D15" s="79"/>
      <c r="E15" s="79"/>
    </row>
    <row r="16" spans="1:5" x14ac:dyDescent="0.25">
      <c r="A16" s="90" t="s">
        <v>16</v>
      </c>
      <c r="B16" s="91"/>
      <c r="C16" s="91"/>
      <c r="D16" s="91"/>
      <c r="E16" s="91"/>
    </row>
    <row r="17" spans="1:8" ht="29.25" customHeight="1" x14ac:dyDescent="0.25">
      <c r="A17" s="79" t="s">
        <v>17</v>
      </c>
      <c r="B17" s="79"/>
      <c r="C17" s="79"/>
      <c r="D17" s="79"/>
      <c r="E17" s="79"/>
    </row>
    <row r="18" spans="1:8" ht="63.75" customHeight="1" x14ac:dyDescent="0.25">
      <c r="A18" s="79" t="s">
        <v>27</v>
      </c>
      <c r="B18" s="79"/>
      <c r="C18" s="79"/>
      <c r="D18" s="79"/>
      <c r="E18" s="79"/>
    </row>
    <row r="19" spans="1:8" ht="29.25" customHeight="1" x14ac:dyDescent="0.25">
      <c r="A19" s="86" t="s">
        <v>28</v>
      </c>
      <c r="B19" s="86"/>
      <c r="C19" s="86"/>
      <c r="D19" s="86"/>
      <c r="E19" s="86"/>
    </row>
    <row r="20" spans="1:8" x14ac:dyDescent="0.25">
      <c r="A20" s="86"/>
      <c r="B20" s="86"/>
      <c r="C20" s="86"/>
      <c r="D20" s="86"/>
      <c r="E20" s="86"/>
      <c r="F20" s="2">
        <v>488.4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45</v>
      </c>
      <c r="B22" s="9" t="s">
        <v>42</v>
      </c>
      <c r="C22" s="3" t="s">
        <v>4</v>
      </c>
      <c r="D22" s="3">
        <v>10.65</v>
      </c>
      <c r="E22" s="8">
        <f>D22*F20*G20</f>
        <v>15604.380000000001</v>
      </c>
    </row>
    <row r="23" spans="1:8" x14ac:dyDescent="0.25">
      <c r="A23" s="7" t="s">
        <v>43</v>
      </c>
      <c r="B23" s="9" t="s">
        <v>24</v>
      </c>
      <c r="C23" s="3" t="s">
        <v>4</v>
      </c>
      <c r="D23" s="3">
        <v>3.43</v>
      </c>
      <c r="E23" s="8">
        <f>D23*F20*G20</f>
        <v>5025.6360000000004</v>
      </c>
    </row>
    <row r="24" spans="1:8" ht="75" x14ac:dyDescent="0.25">
      <c r="A24" s="7" t="s">
        <v>46</v>
      </c>
      <c r="B24" s="9" t="s">
        <v>36</v>
      </c>
      <c r="C24" s="3" t="s">
        <v>4</v>
      </c>
      <c r="D24" s="3"/>
      <c r="E24" s="8">
        <f>777.44*3</f>
        <v>2332.3200000000002</v>
      </c>
    </row>
    <row r="25" spans="1:8" x14ac:dyDescent="0.25">
      <c r="A25" s="26" t="s">
        <v>30</v>
      </c>
      <c r="B25" s="27" t="s">
        <v>36</v>
      </c>
      <c r="C25" s="28" t="s">
        <v>44</v>
      </c>
      <c r="D25" s="28"/>
      <c r="E25" s="29">
        <v>438.58</v>
      </c>
    </row>
    <row r="26" spans="1:8" ht="15.75" x14ac:dyDescent="0.25">
      <c r="A26" s="24" t="s">
        <v>50</v>
      </c>
      <c r="B26" s="27" t="s">
        <v>49</v>
      </c>
      <c r="C26" s="28" t="s">
        <v>47</v>
      </c>
      <c r="D26" s="39">
        <v>8</v>
      </c>
      <c r="E26" s="29">
        <f>D26*206.95</f>
        <v>1655.6</v>
      </c>
    </row>
    <row r="27" spans="1:8" ht="15.75" x14ac:dyDescent="0.25">
      <c r="A27" s="40" t="s">
        <v>48</v>
      </c>
      <c r="B27" s="27" t="s">
        <v>49</v>
      </c>
      <c r="C27" s="28" t="s">
        <v>47</v>
      </c>
      <c r="D27" s="25">
        <v>0.5</v>
      </c>
      <c r="E27" s="29">
        <f>D27*206.95</f>
        <v>103.47499999999999</v>
      </c>
    </row>
    <row r="28" spans="1:8" x14ac:dyDescent="0.25">
      <c r="A28" s="21" t="s">
        <v>40</v>
      </c>
      <c r="B28" s="22"/>
      <c r="C28" s="22"/>
      <c r="D28" s="22"/>
      <c r="E28" s="10">
        <f>SUM(E22:E27)</f>
        <v>25159.991000000002</v>
      </c>
    </row>
    <row r="29" spans="1:8" ht="30.75" customHeight="1" x14ac:dyDescent="0.25">
      <c r="A29" s="87" t="s">
        <v>53</v>
      </c>
      <c r="B29" s="87"/>
      <c r="C29" s="87"/>
      <c r="D29" s="87"/>
      <c r="E29" s="87"/>
    </row>
    <row r="30" spans="1:8" ht="30" customHeight="1" x14ac:dyDescent="0.25">
      <c r="A30" s="79" t="s">
        <v>21</v>
      </c>
      <c r="B30" s="79"/>
      <c r="C30" s="79"/>
      <c r="D30" s="79"/>
      <c r="E30" s="79"/>
    </row>
    <row r="31" spans="1:8" x14ac:dyDescent="0.25">
      <c r="A31" s="79" t="s">
        <v>20</v>
      </c>
      <c r="B31" s="79"/>
      <c r="C31" s="79"/>
      <c r="D31" s="79"/>
      <c r="E31" s="79"/>
      <c r="F31" s="11"/>
      <c r="G31" s="11"/>
      <c r="H31" s="12"/>
    </row>
    <row r="32" spans="1:8" ht="31.5" customHeight="1" x14ac:dyDescent="0.25">
      <c r="A32" s="79" t="s">
        <v>33</v>
      </c>
      <c r="B32" s="79"/>
      <c r="C32" s="79"/>
      <c r="D32" s="79"/>
      <c r="E32" s="79"/>
    </row>
    <row r="33" spans="1:5" x14ac:dyDescent="0.25">
      <c r="A33" s="79" t="s">
        <v>18</v>
      </c>
      <c r="B33" s="79"/>
      <c r="C33" s="79"/>
      <c r="D33" s="79"/>
      <c r="E33" s="79"/>
    </row>
    <row r="34" spans="1:5" x14ac:dyDescent="0.25">
      <c r="A34" s="31"/>
      <c r="B34" s="31"/>
      <c r="C34" s="31"/>
      <c r="D34" s="31"/>
      <c r="E34" s="31"/>
    </row>
    <row r="35" spans="1:5" x14ac:dyDescent="0.25">
      <c r="A35" s="94" t="s">
        <v>5</v>
      </c>
      <c r="B35" s="94"/>
      <c r="C35" s="94"/>
      <c r="D35" s="94"/>
      <c r="E35" s="94"/>
    </row>
    <row r="36" spans="1:5" x14ac:dyDescent="0.25">
      <c r="A36" s="79" t="s">
        <v>18</v>
      </c>
      <c r="B36" s="79"/>
      <c r="C36" s="79"/>
      <c r="D36" s="79"/>
      <c r="E36" s="79"/>
    </row>
    <row r="37" spans="1:5" x14ac:dyDescent="0.25">
      <c r="A37" s="88" t="s">
        <v>31</v>
      </c>
      <c r="B37" s="88"/>
      <c r="C37" s="88"/>
      <c r="D37" s="88"/>
      <c r="E37" s="5"/>
    </row>
    <row r="38" spans="1:5" x14ac:dyDescent="0.25">
      <c r="B38" s="89" t="s">
        <v>19</v>
      </c>
      <c r="C38" s="89"/>
      <c r="D38" s="89"/>
      <c r="E38" s="6" t="s">
        <v>6</v>
      </c>
    </row>
    <row r="39" spans="1:5" x14ac:dyDescent="0.25">
      <c r="A39" s="33"/>
      <c r="B39" s="33"/>
      <c r="C39" s="33"/>
      <c r="D39" s="33"/>
      <c r="E39" s="33"/>
    </row>
    <row r="40" spans="1:5" x14ac:dyDescent="0.25">
      <c r="A40" s="88" t="s">
        <v>32</v>
      </c>
      <c r="B40" s="88"/>
      <c r="C40" s="88"/>
      <c r="D40" s="88"/>
      <c r="E40" s="5"/>
    </row>
    <row r="41" spans="1:5" x14ac:dyDescent="0.25">
      <c r="B41" s="89" t="s">
        <v>19</v>
      </c>
      <c r="C41" s="89"/>
      <c r="D41" s="89"/>
      <c r="E41" s="6" t="s">
        <v>6</v>
      </c>
    </row>
    <row r="44" spans="1:5" x14ac:dyDescent="0.25">
      <c r="A44" s="18" t="s">
        <v>37</v>
      </c>
    </row>
    <row r="45" spans="1:5" x14ac:dyDescent="0.25">
      <c r="A45" s="11" t="s">
        <v>34</v>
      </c>
    </row>
    <row r="46" spans="1:5" x14ac:dyDescent="0.25">
      <c r="A46" s="2" t="s">
        <v>41</v>
      </c>
      <c r="B46" s="14">
        <v>39442.53</v>
      </c>
      <c r="C46" s="16"/>
    </row>
    <row r="47" spans="1:5" ht="26.25" x14ac:dyDescent="0.25">
      <c r="A47" s="19" t="s">
        <v>54</v>
      </c>
      <c r="C47" s="16"/>
    </row>
    <row r="48" spans="1:5" x14ac:dyDescent="0.25">
      <c r="A48" s="2" t="s">
        <v>38</v>
      </c>
      <c r="B48" s="15">
        <v>24786.3</v>
      </c>
    </row>
    <row r="49" spans="1:3" ht="30" x14ac:dyDescent="0.25">
      <c r="A49" s="32" t="s">
        <v>39</v>
      </c>
      <c r="B49" s="15">
        <f>E28</f>
        <v>25159.991000000002</v>
      </c>
      <c r="C49" s="17"/>
    </row>
    <row r="50" spans="1:3" x14ac:dyDescent="0.25">
      <c r="A50" s="13" t="s">
        <v>35</v>
      </c>
      <c r="B50" s="20">
        <f>B46+B48-B49</f>
        <v>39068.839</v>
      </c>
    </row>
    <row r="52" spans="1:3" x14ac:dyDescent="0.25">
      <c r="B52" s="17"/>
    </row>
  </sheetData>
  <mergeCells count="30">
    <mergeCell ref="A40:D40"/>
    <mergeCell ref="B41:D41"/>
    <mergeCell ref="A14:E14"/>
    <mergeCell ref="A8:E8"/>
    <mergeCell ref="A36:E36"/>
    <mergeCell ref="A37:D37"/>
    <mergeCell ref="B38:D38"/>
    <mergeCell ref="A9:E9"/>
    <mergeCell ref="A10:E10"/>
    <mergeCell ref="A11:E11"/>
    <mergeCell ref="A12:E12"/>
    <mergeCell ref="A13:E13"/>
    <mergeCell ref="A33:E33"/>
    <mergeCell ref="A35:E35"/>
    <mergeCell ref="A15:E15"/>
    <mergeCell ref="A16:E16"/>
    <mergeCell ref="A30:E30"/>
    <mergeCell ref="A31:E31"/>
    <mergeCell ref="A32:E32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9:E2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6"/>
  <sheetViews>
    <sheetView view="pageBreakPreview" topLeftCell="A28" zoomScaleNormal="100" zoomScaleSheetLayoutView="100" workbookViewId="0">
      <selection activeCell="A30" sqref="A30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2.2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55</v>
      </c>
      <c r="B3" s="83"/>
      <c r="C3" s="83"/>
      <c r="D3" s="83"/>
      <c r="E3" s="83"/>
    </row>
    <row r="4" spans="1:5" s="1" customFormat="1" ht="15.75" x14ac:dyDescent="0.25">
      <c r="A4" s="30" t="s">
        <v>13</v>
      </c>
      <c r="B4" s="4"/>
      <c r="C4" s="4"/>
      <c r="D4" s="85" t="s">
        <v>56</v>
      </c>
      <c r="E4" s="85"/>
    </row>
    <row r="5" spans="1:5" x14ac:dyDescent="0.25">
      <c r="A5" s="38"/>
      <c r="B5" s="4"/>
      <c r="C5" s="4"/>
      <c r="D5" s="4"/>
      <c r="E5" s="4"/>
    </row>
    <row r="6" spans="1:5" x14ac:dyDescent="0.25">
      <c r="A6" s="79" t="s">
        <v>0</v>
      </c>
      <c r="B6" s="79"/>
      <c r="C6" s="79"/>
      <c r="D6" s="79"/>
      <c r="E6" s="79"/>
    </row>
    <row r="7" spans="1:5" x14ac:dyDescent="0.25">
      <c r="A7" s="84" t="s">
        <v>29</v>
      </c>
      <c r="B7" s="84"/>
      <c r="C7" s="84"/>
      <c r="D7" s="84"/>
      <c r="E7" s="84"/>
    </row>
    <row r="8" spans="1:5" x14ac:dyDescent="0.25">
      <c r="A8" s="90" t="s">
        <v>1</v>
      </c>
      <c r="B8" s="90"/>
      <c r="C8" s="90"/>
      <c r="D8" s="90"/>
      <c r="E8" s="90"/>
    </row>
    <row r="9" spans="1:5" x14ac:dyDescent="0.25">
      <c r="A9" s="79" t="s">
        <v>25</v>
      </c>
      <c r="B9" s="79"/>
      <c r="C9" s="79"/>
      <c r="D9" s="79"/>
      <c r="E9" s="79"/>
    </row>
    <row r="10" spans="1:5" ht="30" customHeight="1" x14ac:dyDescent="0.25">
      <c r="A10" s="92" t="s">
        <v>14</v>
      </c>
      <c r="B10" s="93"/>
      <c r="C10" s="93"/>
      <c r="D10" s="93"/>
      <c r="E10" s="93"/>
    </row>
    <row r="11" spans="1:5" ht="27.75" customHeight="1" x14ac:dyDescent="0.25">
      <c r="A11" s="79" t="s">
        <v>26</v>
      </c>
      <c r="B11" s="79"/>
      <c r="C11" s="79"/>
      <c r="D11" s="79"/>
      <c r="E11" s="79"/>
    </row>
    <row r="12" spans="1:5" x14ac:dyDescent="0.25">
      <c r="A12" s="90" t="s">
        <v>15</v>
      </c>
      <c r="B12" s="91"/>
      <c r="C12" s="91"/>
      <c r="D12" s="91"/>
      <c r="E12" s="91"/>
    </row>
    <row r="13" spans="1:5" x14ac:dyDescent="0.25">
      <c r="A13" s="79" t="s">
        <v>23</v>
      </c>
      <c r="B13" s="79"/>
      <c r="C13" s="79"/>
      <c r="D13" s="79"/>
      <c r="E13" s="79"/>
    </row>
    <row r="14" spans="1:5" x14ac:dyDescent="0.25">
      <c r="A14" s="90" t="s">
        <v>2</v>
      </c>
      <c r="B14" s="91"/>
      <c r="C14" s="91"/>
      <c r="D14" s="91"/>
      <c r="E14" s="91"/>
    </row>
    <row r="15" spans="1:5" x14ac:dyDescent="0.25">
      <c r="A15" s="79" t="s">
        <v>22</v>
      </c>
      <c r="B15" s="79"/>
      <c r="C15" s="79"/>
      <c r="D15" s="79"/>
      <c r="E15" s="79"/>
    </row>
    <row r="16" spans="1:5" x14ac:dyDescent="0.25">
      <c r="A16" s="90" t="s">
        <v>16</v>
      </c>
      <c r="B16" s="91"/>
      <c r="C16" s="91"/>
      <c r="D16" s="91"/>
      <c r="E16" s="91"/>
    </row>
    <row r="17" spans="1:7" ht="29.25" customHeight="1" x14ac:dyDescent="0.25">
      <c r="A17" s="79" t="s">
        <v>17</v>
      </c>
      <c r="B17" s="79"/>
      <c r="C17" s="79"/>
      <c r="D17" s="79"/>
      <c r="E17" s="79"/>
    </row>
    <row r="18" spans="1:7" ht="63.75" customHeight="1" x14ac:dyDescent="0.25">
      <c r="A18" s="79" t="s">
        <v>27</v>
      </c>
      <c r="B18" s="79"/>
      <c r="C18" s="79"/>
      <c r="D18" s="79"/>
      <c r="E18" s="79"/>
    </row>
    <row r="19" spans="1:7" ht="29.25" customHeight="1" x14ac:dyDescent="0.25">
      <c r="A19" s="86" t="s">
        <v>28</v>
      </c>
      <c r="B19" s="86"/>
      <c r="C19" s="86"/>
      <c r="D19" s="86"/>
      <c r="E19" s="86"/>
    </row>
    <row r="20" spans="1:7" x14ac:dyDescent="0.25">
      <c r="A20" s="86"/>
      <c r="B20" s="86"/>
      <c r="C20" s="86"/>
      <c r="D20" s="86"/>
      <c r="E20" s="86"/>
      <c r="F20" s="2">
        <v>488.4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3" t="s">
        <v>45</v>
      </c>
      <c r="B22" s="9" t="s">
        <v>42</v>
      </c>
      <c r="C22" s="3" t="s">
        <v>4</v>
      </c>
      <c r="D22" s="3">
        <v>10.65</v>
      </c>
      <c r="E22" s="8">
        <f>D22*F20*G20</f>
        <v>15604.380000000001</v>
      </c>
    </row>
    <row r="23" spans="1:7" x14ac:dyDescent="0.25">
      <c r="A23" s="7" t="s">
        <v>43</v>
      </c>
      <c r="B23" s="9" t="s">
        <v>24</v>
      </c>
      <c r="C23" s="3" t="s">
        <v>4</v>
      </c>
      <c r="D23" s="3">
        <v>3.43</v>
      </c>
      <c r="E23" s="8">
        <f>D23*F20*G20</f>
        <v>5025.6360000000004</v>
      </c>
    </row>
    <row r="24" spans="1:7" ht="60" customHeight="1" x14ac:dyDescent="0.25">
      <c r="A24" s="7" t="s">
        <v>69</v>
      </c>
      <c r="B24" s="9" t="s">
        <v>57</v>
      </c>
      <c r="C24" s="3" t="s">
        <v>4</v>
      </c>
      <c r="D24" s="3"/>
      <c r="E24" s="8">
        <f>777.44*2</f>
        <v>1554.88</v>
      </c>
    </row>
    <row r="25" spans="1:7" x14ac:dyDescent="0.25">
      <c r="A25" s="26" t="s">
        <v>30</v>
      </c>
      <c r="B25" s="9" t="s">
        <v>57</v>
      </c>
      <c r="C25" s="28" t="s">
        <v>44</v>
      </c>
      <c r="D25" s="28"/>
      <c r="E25" s="29">
        <v>970.49</v>
      </c>
    </row>
    <row r="26" spans="1:7" x14ac:dyDescent="0.25">
      <c r="A26" s="41" t="s">
        <v>58</v>
      </c>
      <c r="B26" s="44" t="s">
        <v>64</v>
      </c>
      <c r="C26" s="28" t="s">
        <v>47</v>
      </c>
      <c r="D26" s="43">
        <v>6</v>
      </c>
      <c r="E26" s="29">
        <f t="shared" ref="E26:E29" si="0">D26*206.95</f>
        <v>1241.6999999999998</v>
      </c>
    </row>
    <row r="27" spans="1:7" x14ac:dyDescent="0.25">
      <c r="A27" s="41" t="s">
        <v>59</v>
      </c>
      <c r="B27" s="44" t="s">
        <v>64</v>
      </c>
      <c r="C27" s="28" t="s">
        <v>47</v>
      </c>
      <c r="D27" s="43">
        <v>3</v>
      </c>
      <c r="E27" s="29">
        <f t="shared" si="0"/>
        <v>620.84999999999991</v>
      </c>
    </row>
    <row r="28" spans="1:7" x14ac:dyDescent="0.25">
      <c r="A28" s="41" t="s">
        <v>60</v>
      </c>
      <c r="B28" s="44" t="s">
        <v>64</v>
      </c>
      <c r="C28" s="28" t="s">
        <v>47</v>
      </c>
      <c r="D28" s="42">
        <v>0.33</v>
      </c>
      <c r="E28" s="29">
        <f t="shared" si="0"/>
        <v>68.293499999999995</v>
      </c>
    </row>
    <row r="29" spans="1:7" x14ac:dyDescent="0.25">
      <c r="A29" s="41" t="s">
        <v>61</v>
      </c>
      <c r="B29" s="44" t="s">
        <v>65</v>
      </c>
      <c r="C29" s="28" t="s">
        <v>47</v>
      </c>
      <c r="D29" s="43">
        <v>4</v>
      </c>
      <c r="E29" s="29">
        <f t="shared" si="0"/>
        <v>827.8</v>
      </c>
    </row>
    <row r="30" spans="1:7" ht="30" x14ac:dyDescent="0.25">
      <c r="A30" s="41" t="s">
        <v>62</v>
      </c>
      <c r="B30" s="44" t="s">
        <v>66</v>
      </c>
      <c r="C30" s="28" t="s">
        <v>47</v>
      </c>
      <c r="D30" s="43"/>
      <c r="E30" s="29">
        <v>32429.01</v>
      </c>
    </row>
    <row r="31" spans="1:7" x14ac:dyDescent="0.25">
      <c r="A31" s="41" t="s">
        <v>63</v>
      </c>
      <c r="B31" s="44" t="s">
        <v>66</v>
      </c>
      <c r="C31" s="28" t="s">
        <v>47</v>
      </c>
      <c r="D31" s="43">
        <v>3</v>
      </c>
      <c r="E31" s="29">
        <f>D31*206.95</f>
        <v>620.84999999999991</v>
      </c>
    </row>
    <row r="32" spans="1:7" x14ac:dyDescent="0.25">
      <c r="A32" s="21" t="s">
        <v>40</v>
      </c>
      <c r="B32" s="22"/>
      <c r="C32" s="22"/>
      <c r="D32" s="22">
        <f>SUM(D26:D31)</f>
        <v>16.329999999999998</v>
      </c>
      <c r="E32" s="10">
        <f>SUM(E22:E31)</f>
        <v>58963.889499999997</v>
      </c>
    </row>
    <row r="33" spans="1:8" ht="30.75" customHeight="1" x14ac:dyDescent="0.25">
      <c r="A33" s="95" t="s">
        <v>67</v>
      </c>
      <c r="B33" s="95"/>
      <c r="C33" s="95"/>
      <c r="D33" s="95"/>
      <c r="E33" s="95"/>
    </row>
    <row r="34" spans="1:8" ht="30" customHeight="1" x14ac:dyDescent="0.25">
      <c r="A34" s="79" t="s">
        <v>21</v>
      </c>
      <c r="B34" s="79"/>
      <c r="C34" s="79"/>
      <c r="D34" s="79"/>
      <c r="E34" s="79"/>
    </row>
    <row r="35" spans="1:8" x14ac:dyDescent="0.25">
      <c r="A35" s="79" t="s">
        <v>20</v>
      </c>
      <c r="B35" s="79"/>
      <c r="C35" s="79"/>
      <c r="D35" s="79"/>
      <c r="E35" s="79"/>
      <c r="F35" s="11"/>
      <c r="G35" s="11"/>
      <c r="H35" s="12"/>
    </row>
    <row r="36" spans="1:8" ht="31.5" customHeight="1" x14ac:dyDescent="0.25">
      <c r="A36" s="79" t="s">
        <v>33</v>
      </c>
      <c r="B36" s="79"/>
      <c r="C36" s="79"/>
      <c r="D36" s="79"/>
      <c r="E36" s="79"/>
    </row>
    <row r="37" spans="1:8" x14ac:dyDescent="0.25">
      <c r="A37" s="79" t="s">
        <v>18</v>
      </c>
      <c r="B37" s="79"/>
      <c r="C37" s="79"/>
      <c r="D37" s="79"/>
      <c r="E37" s="79"/>
    </row>
    <row r="38" spans="1:8" x14ac:dyDescent="0.25">
      <c r="A38" s="36"/>
      <c r="B38" s="36"/>
      <c r="C38" s="36"/>
      <c r="D38" s="36"/>
      <c r="E38" s="36"/>
    </row>
    <row r="39" spans="1:8" x14ac:dyDescent="0.25">
      <c r="A39" s="94" t="s">
        <v>5</v>
      </c>
      <c r="B39" s="94"/>
      <c r="C39" s="94"/>
      <c r="D39" s="94"/>
      <c r="E39" s="94"/>
    </row>
    <row r="40" spans="1:8" x14ac:dyDescent="0.25">
      <c r="A40" s="79" t="s">
        <v>18</v>
      </c>
      <c r="B40" s="79"/>
      <c r="C40" s="79"/>
      <c r="D40" s="79"/>
      <c r="E40" s="79"/>
    </row>
    <row r="41" spans="1:8" x14ac:dyDescent="0.25">
      <c r="A41" s="88" t="s">
        <v>31</v>
      </c>
      <c r="B41" s="88"/>
      <c r="C41" s="88"/>
      <c r="D41" s="88"/>
      <c r="E41" s="5"/>
    </row>
    <row r="42" spans="1:8" x14ac:dyDescent="0.25">
      <c r="B42" s="89" t="s">
        <v>19</v>
      </c>
      <c r="C42" s="89"/>
      <c r="D42" s="89"/>
      <c r="E42" s="6" t="s">
        <v>6</v>
      </c>
    </row>
    <row r="43" spans="1:8" x14ac:dyDescent="0.25">
      <c r="A43" s="37"/>
      <c r="B43" s="37"/>
      <c r="C43" s="37"/>
      <c r="D43" s="37"/>
      <c r="E43" s="37"/>
    </row>
    <row r="44" spans="1:8" x14ac:dyDescent="0.25">
      <c r="A44" s="88" t="s">
        <v>32</v>
      </c>
      <c r="B44" s="88"/>
      <c r="C44" s="88"/>
      <c r="D44" s="88"/>
      <c r="E44" s="5"/>
    </row>
    <row r="45" spans="1:8" x14ac:dyDescent="0.25">
      <c r="B45" s="89" t="s">
        <v>19</v>
      </c>
      <c r="C45" s="89"/>
      <c r="D45" s="89"/>
      <c r="E45" s="6" t="s">
        <v>6</v>
      </c>
    </row>
    <row r="48" spans="1:8" x14ac:dyDescent="0.25">
      <c r="A48" s="18" t="s">
        <v>37</v>
      </c>
    </row>
    <row r="49" spans="1:3" x14ac:dyDescent="0.25">
      <c r="A49" s="11" t="s">
        <v>34</v>
      </c>
    </row>
    <row r="50" spans="1:3" x14ac:dyDescent="0.25">
      <c r="A50" s="2" t="s">
        <v>41</v>
      </c>
      <c r="B50" s="14">
        <f>'1кв'!B50</f>
        <v>39068.839</v>
      </c>
      <c r="C50" s="16"/>
    </row>
    <row r="51" spans="1:3" x14ac:dyDescent="0.25">
      <c r="A51" s="19" t="s">
        <v>68</v>
      </c>
      <c r="C51" s="16"/>
    </row>
    <row r="52" spans="1:3" x14ac:dyDescent="0.25">
      <c r="A52" s="2" t="s">
        <v>38</v>
      </c>
      <c r="B52" s="15">
        <v>24861.57</v>
      </c>
    </row>
    <row r="53" spans="1:3" ht="30" x14ac:dyDescent="0.25">
      <c r="A53" s="35" t="s">
        <v>39</v>
      </c>
      <c r="B53" s="15">
        <f>E32</f>
        <v>58963.889499999997</v>
      </c>
      <c r="C53" s="17"/>
    </row>
    <row r="54" spans="1:3" x14ac:dyDescent="0.25">
      <c r="A54" s="13" t="s">
        <v>35</v>
      </c>
      <c r="B54" s="20">
        <f>B50+B52-B53</f>
        <v>4966.5195000000022</v>
      </c>
    </row>
    <row r="56" spans="1:3" x14ac:dyDescent="0.25">
      <c r="B56" s="17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3:E33"/>
    <mergeCell ref="A34:E34"/>
    <mergeCell ref="A35:E35"/>
    <mergeCell ref="A36:E36"/>
    <mergeCell ref="A37:E37"/>
    <mergeCell ref="A39:E39"/>
    <mergeCell ref="A40:E40"/>
    <mergeCell ref="A41:D41"/>
    <mergeCell ref="B42:D42"/>
    <mergeCell ref="A44:D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9" zoomScaleNormal="100" zoomScaleSheetLayoutView="100" workbookViewId="0">
      <selection activeCell="A56" sqref="A56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2.2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70</v>
      </c>
      <c r="B3" s="83"/>
      <c r="C3" s="83"/>
      <c r="D3" s="83"/>
      <c r="E3" s="83"/>
    </row>
    <row r="4" spans="1:5" s="1" customFormat="1" ht="30" x14ac:dyDescent="0.25">
      <c r="A4" s="30" t="s">
        <v>13</v>
      </c>
      <c r="B4" s="4"/>
      <c r="C4" s="4"/>
      <c r="D4" s="4"/>
      <c r="E4" s="46" t="s">
        <v>71</v>
      </c>
    </row>
    <row r="5" spans="1:5" x14ac:dyDescent="0.25">
      <c r="A5" s="49"/>
      <c r="B5" s="4"/>
      <c r="C5" s="4"/>
      <c r="D5" s="4"/>
      <c r="E5" s="4"/>
    </row>
    <row r="6" spans="1:5" x14ac:dyDescent="0.25">
      <c r="A6" s="79" t="s">
        <v>0</v>
      </c>
      <c r="B6" s="79"/>
      <c r="C6" s="79"/>
      <c r="D6" s="79"/>
      <c r="E6" s="79"/>
    </row>
    <row r="7" spans="1:5" x14ac:dyDescent="0.25">
      <c r="A7" s="84" t="s">
        <v>29</v>
      </c>
      <c r="B7" s="84"/>
      <c r="C7" s="84"/>
      <c r="D7" s="84"/>
      <c r="E7" s="84"/>
    </row>
    <row r="8" spans="1:5" x14ac:dyDescent="0.25">
      <c r="A8" s="90" t="s">
        <v>1</v>
      </c>
      <c r="B8" s="90"/>
      <c r="C8" s="90"/>
      <c r="D8" s="90"/>
      <c r="E8" s="90"/>
    </row>
    <row r="9" spans="1:5" x14ac:dyDescent="0.25">
      <c r="A9" s="79" t="s">
        <v>25</v>
      </c>
      <c r="B9" s="79"/>
      <c r="C9" s="79"/>
      <c r="D9" s="79"/>
      <c r="E9" s="79"/>
    </row>
    <row r="10" spans="1:5" ht="30" customHeight="1" x14ac:dyDescent="0.25">
      <c r="A10" s="92" t="s">
        <v>14</v>
      </c>
      <c r="B10" s="93"/>
      <c r="C10" s="93"/>
      <c r="D10" s="93"/>
      <c r="E10" s="93"/>
    </row>
    <row r="11" spans="1:5" ht="27.75" customHeight="1" x14ac:dyDescent="0.25">
      <c r="A11" s="79" t="s">
        <v>26</v>
      </c>
      <c r="B11" s="79"/>
      <c r="C11" s="79"/>
      <c r="D11" s="79"/>
      <c r="E11" s="79"/>
    </row>
    <row r="12" spans="1:5" x14ac:dyDescent="0.25">
      <c r="A12" s="90" t="s">
        <v>15</v>
      </c>
      <c r="B12" s="91"/>
      <c r="C12" s="91"/>
      <c r="D12" s="91"/>
      <c r="E12" s="91"/>
    </row>
    <row r="13" spans="1:5" x14ac:dyDescent="0.25">
      <c r="A13" s="79" t="s">
        <v>23</v>
      </c>
      <c r="B13" s="79"/>
      <c r="C13" s="79"/>
      <c r="D13" s="79"/>
      <c r="E13" s="79"/>
    </row>
    <row r="14" spans="1:5" x14ac:dyDescent="0.25">
      <c r="A14" s="90" t="s">
        <v>2</v>
      </c>
      <c r="B14" s="91"/>
      <c r="C14" s="91"/>
      <c r="D14" s="91"/>
      <c r="E14" s="91"/>
    </row>
    <row r="15" spans="1:5" x14ac:dyDescent="0.25">
      <c r="A15" s="79" t="s">
        <v>22</v>
      </c>
      <c r="B15" s="79"/>
      <c r="C15" s="79"/>
      <c r="D15" s="79"/>
      <c r="E15" s="79"/>
    </row>
    <row r="16" spans="1:5" x14ac:dyDescent="0.25">
      <c r="A16" s="90" t="s">
        <v>16</v>
      </c>
      <c r="B16" s="91"/>
      <c r="C16" s="91"/>
      <c r="D16" s="91"/>
      <c r="E16" s="91"/>
    </row>
    <row r="17" spans="1:8" ht="29.25" customHeight="1" x14ac:dyDescent="0.25">
      <c r="A17" s="79" t="s">
        <v>17</v>
      </c>
      <c r="B17" s="79"/>
      <c r="C17" s="79"/>
      <c r="D17" s="79"/>
      <c r="E17" s="79"/>
    </row>
    <row r="18" spans="1:8" ht="63.75" customHeight="1" x14ac:dyDescent="0.25">
      <c r="A18" s="79" t="s">
        <v>27</v>
      </c>
      <c r="B18" s="79"/>
      <c r="C18" s="79"/>
      <c r="D18" s="79"/>
      <c r="E18" s="79"/>
    </row>
    <row r="19" spans="1:8" ht="29.25" customHeight="1" x14ac:dyDescent="0.25">
      <c r="A19" s="86" t="s">
        <v>28</v>
      </c>
      <c r="B19" s="86"/>
      <c r="C19" s="86"/>
      <c r="D19" s="86"/>
      <c r="E19" s="86"/>
    </row>
    <row r="20" spans="1:8" x14ac:dyDescent="0.25">
      <c r="A20" s="86"/>
      <c r="B20" s="86"/>
      <c r="C20" s="86"/>
      <c r="D20" s="86"/>
      <c r="E20" s="86"/>
      <c r="F20" s="2">
        <v>488.4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45</v>
      </c>
      <c r="B22" s="9" t="s">
        <v>42</v>
      </c>
      <c r="C22" s="3" t="s">
        <v>4</v>
      </c>
      <c r="D22" s="3">
        <v>11.29</v>
      </c>
      <c r="E22" s="8">
        <f>D22*F20*G20</f>
        <v>16542.107999999997</v>
      </c>
    </row>
    <row r="23" spans="1:8" x14ac:dyDescent="0.25">
      <c r="A23" s="7" t="s">
        <v>43</v>
      </c>
      <c r="B23" s="9" t="s">
        <v>24</v>
      </c>
      <c r="C23" s="3" t="s">
        <v>4</v>
      </c>
      <c r="D23" s="3">
        <v>3.6</v>
      </c>
      <c r="E23" s="8">
        <f>D23*F20*G20</f>
        <v>5274.72</v>
      </c>
    </row>
    <row r="24" spans="1:8" ht="60" customHeight="1" x14ac:dyDescent="0.25">
      <c r="A24" s="7" t="s">
        <v>73</v>
      </c>
      <c r="B24" s="9" t="s">
        <v>72</v>
      </c>
      <c r="C24" s="3" t="s">
        <v>4</v>
      </c>
      <c r="D24" s="3"/>
      <c r="E24" s="8">
        <f>777.44*3</f>
        <v>2332.3200000000002</v>
      </c>
    </row>
    <row r="25" spans="1:8" x14ac:dyDescent="0.25">
      <c r="A25" s="26" t="s">
        <v>30</v>
      </c>
      <c r="B25" s="9" t="s">
        <v>72</v>
      </c>
      <c r="C25" s="28" t="s">
        <v>44</v>
      </c>
      <c r="D25" s="28"/>
      <c r="E25" s="29">
        <v>558.52</v>
      </c>
    </row>
    <row r="26" spans="1:8" x14ac:dyDescent="0.25">
      <c r="A26" s="41" t="s">
        <v>63</v>
      </c>
      <c r="B26" s="44" t="s">
        <v>74</v>
      </c>
      <c r="C26" s="28" t="s">
        <v>47</v>
      </c>
      <c r="D26" s="43">
        <v>3</v>
      </c>
      <c r="E26" s="29">
        <f>D26*218.47</f>
        <v>655.41</v>
      </c>
    </row>
    <row r="27" spans="1:8" x14ac:dyDescent="0.25">
      <c r="A27" s="21" t="s">
        <v>40</v>
      </c>
      <c r="B27" s="22"/>
      <c r="C27" s="22"/>
      <c r="D27" s="22"/>
      <c r="E27" s="10">
        <f>SUM(E22:E26)</f>
        <v>25363.077999999998</v>
      </c>
    </row>
    <row r="28" spans="1:8" ht="30.75" customHeight="1" x14ac:dyDescent="0.25">
      <c r="A28" s="95" t="s">
        <v>76</v>
      </c>
      <c r="B28" s="95"/>
      <c r="C28" s="95"/>
      <c r="D28" s="95"/>
      <c r="E28" s="95"/>
    </row>
    <row r="29" spans="1:8" ht="30" customHeight="1" x14ac:dyDescent="0.25">
      <c r="A29" s="79" t="s">
        <v>21</v>
      </c>
      <c r="B29" s="79"/>
      <c r="C29" s="79"/>
      <c r="D29" s="79"/>
      <c r="E29" s="79"/>
    </row>
    <row r="30" spans="1:8" x14ac:dyDescent="0.25">
      <c r="A30" s="79" t="s">
        <v>20</v>
      </c>
      <c r="B30" s="79"/>
      <c r="C30" s="79"/>
      <c r="D30" s="79"/>
      <c r="E30" s="79"/>
      <c r="F30" s="11"/>
      <c r="G30" s="11"/>
      <c r="H30" s="12"/>
    </row>
    <row r="31" spans="1:8" ht="31.5" customHeight="1" x14ac:dyDescent="0.25">
      <c r="A31" s="79" t="s">
        <v>33</v>
      </c>
      <c r="B31" s="79"/>
      <c r="C31" s="79"/>
      <c r="D31" s="79"/>
      <c r="E31" s="79"/>
    </row>
    <row r="32" spans="1:8" x14ac:dyDescent="0.25">
      <c r="A32" s="79" t="s">
        <v>18</v>
      </c>
      <c r="B32" s="79"/>
      <c r="C32" s="79"/>
      <c r="D32" s="79"/>
      <c r="E32" s="79"/>
    </row>
    <row r="33" spans="1:5" x14ac:dyDescent="0.25">
      <c r="A33" s="45"/>
      <c r="B33" s="45"/>
      <c r="C33" s="45"/>
      <c r="D33" s="45"/>
      <c r="E33" s="45"/>
    </row>
    <row r="34" spans="1:5" x14ac:dyDescent="0.25">
      <c r="A34" s="94" t="s">
        <v>5</v>
      </c>
      <c r="B34" s="94"/>
      <c r="C34" s="94"/>
      <c r="D34" s="94"/>
      <c r="E34" s="94"/>
    </row>
    <row r="35" spans="1:5" x14ac:dyDescent="0.25">
      <c r="A35" s="79" t="s">
        <v>18</v>
      </c>
      <c r="B35" s="79"/>
      <c r="C35" s="79"/>
      <c r="D35" s="79"/>
      <c r="E35" s="79"/>
    </row>
    <row r="36" spans="1:5" x14ac:dyDescent="0.25">
      <c r="A36" s="88" t="s">
        <v>31</v>
      </c>
      <c r="B36" s="88"/>
      <c r="C36" s="88"/>
      <c r="D36" s="88"/>
      <c r="E36" s="5"/>
    </row>
    <row r="37" spans="1:5" x14ac:dyDescent="0.25">
      <c r="B37" s="89" t="s">
        <v>19</v>
      </c>
      <c r="C37" s="89"/>
      <c r="D37" s="89"/>
      <c r="E37" s="6" t="s">
        <v>6</v>
      </c>
    </row>
    <row r="38" spans="1:5" x14ac:dyDescent="0.25">
      <c r="A38" s="48"/>
      <c r="B38" s="48"/>
      <c r="C38" s="48"/>
      <c r="D38" s="48"/>
      <c r="E38" s="48"/>
    </row>
    <row r="39" spans="1:5" x14ac:dyDescent="0.25">
      <c r="A39" s="88" t="s">
        <v>32</v>
      </c>
      <c r="B39" s="88"/>
      <c r="C39" s="88"/>
      <c r="D39" s="88"/>
      <c r="E39" s="5"/>
    </row>
    <row r="40" spans="1:5" x14ac:dyDescent="0.25">
      <c r="B40" s="89" t="s">
        <v>19</v>
      </c>
      <c r="C40" s="89"/>
      <c r="D40" s="89"/>
      <c r="E40" s="6" t="s">
        <v>6</v>
      </c>
    </row>
    <row r="43" spans="1:5" x14ac:dyDescent="0.25">
      <c r="A43" s="18" t="s">
        <v>37</v>
      </c>
    </row>
    <row r="44" spans="1:5" x14ac:dyDescent="0.25">
      <c r="A44" s="11" t="s">
        <v>34</v>
      </c>
    </row>
    <row r="45" spans="1:5" x14ac:dyDescent="0.25">
      <c r="A45" s="2" t="s">
        <v>41</v>
      </c>
      <c r="B45" s="14">
        <f>'2кв'!B54</f>
        <v>4966.5195000000022</v>
      </c>
      <c r="C45" s="16"/>
    </row>
    <row r="46" spans="1:5" x14ac:dyDescent="0.25">
      <c r="A46" s="19" t="s">
        <v>75</v>
      </c>
      <c r="C46" s="16"/>
    </row>
    <row r="47" spans="1:5" x14ac:dyDescent="0.25">
      <c r="A47" s="2" t="s">
        <v>38</v>
      </c>
      <c r="B47" s="15">
        <v>22512.05</v>
      </c>
    </row>
    <row r="48" spans="1:5" ht="30" x14ac:dyDescent="0.25">
      <c r="A48" s="47" t="s">
        <v>39</v>
      </c>
      <c r="B48" s="15">
        <f>E27</f>
        <v>25363.077999999998</v>
      </c>
      <c r="C48" s="17"/>
    </row>
    <row r="49" spans="1:2" x14ac:dyDescent="0.25">
      <c r="A49" s="13" t="s">
        <v>35</v>
      </c>
      <c r="B49" s="20">
        <f>B45+B47-B48</f>
        <v>2115.4915000000037</v>
      </c>
    </row>
    <row r="51" spans="1:2" x14ac:dyDescent="0.25">
      <c r="B51" s="17"/>
    </row>
  </sheetData>
  <mergeCells count="29">
    <mergeCell ref="A1:E1"/>
    <mergeCell ref="A2:E2"/>
    <mergeCell ref="A3:E3"/>
    <mergeCell ref="A6:E6"/>
    <mergeCell ref="A7:E7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8:E28"/>
    <mergeCell ref="A29:E29"/>
    <mergeCell ref="A30:E30"/>
    <mergeCell ref="A31:E31"/>
    <mergeCell ref="A32:E32"/>
    <mergeCell ref="A34:E34"/>
    <mergeCell ref="A35:E35"/>
    <mergeCell ref="A36:D36"/>
    <mergeCell ref="B37:D37"/>
    <mergeCell ref="A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13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7" width="9.140625" style="2"/>
    <col min="8" max="8" width="15.7109375" style="2" customWidth="1"/>
    <col min="9" max="16384" width="9.140625" style="2"/>
  </cols>
  <sheetData>
    <row r="1" spans="1:5" ht="15.75" x14ac:dyDescent="0.25">
      <c r="A1" s="80" t="s">
        <v>11</v>
      </c>
      <c r="B1" s="80"/>
      <c r="C1" s="80"/>
      <c r="D1" s="80"/>
      <c r="E1" s="80"/>
    </row>
    <row r="2" spans="1:5" ht="32.25" customHeight="1" x14ac:dyDescent="0.25">
      <c r="A2" s="81" t="s">
        <v>12</v>
      </c>
      <c r="B2" s="82"/>
      <c r="C2" s="82"/>
      <c r="D2" s="82"/>
      <c r="E2" s="82"/>
    </row>
    <row r="3" spans="1:5" x14ac:dyDescent="0.25">
      <c r="A3" s="83" t="s">
        <v>77</v>
      </c>
      <c r="B3" s="83"/>
      <c r="C3" s="83"/>
      <c r="D3" s="83"/>
      <c r="E3" s="83"/>
    </row>
    <row r="4" spans="1:5" s="1" customFormat="1" ht="30" x14ac:dyDescent="0.25">
      <c r="A4" s="30" t="s">
        <v>13</v>
      </c>
      <c r="B4" s="4"/>
      <c r="C4" s="4"/>
      <c r="D4" s="4"/>
      <c r="E4" s="53" t="s">
        <v>78</v>
      </c>
    </row>
    <row r="5" spans="1:5" x14ac:dyDescent="0.25">
      <c r="A5" s="51"/>
      <c r="B5" s="4"/>
      <c r="C5" s="4"/>
      <c r="D5" s="4"/>
      <c r="E5" s="4"/>
    </row>
    <row r="6" spans="1:5" x14ac:dyDescent="0.25">
      <c r="A6" s="79" t="s">
        <v>0</v>
      </c>
      <c r="B6" s="79"/>
      <c r="C6" s="79"/>
      <c r="D6" s="79"/>
      <c r="E6" s="79"/>
    </row>
    <row r="7" spans="1:5" x14ac:dyDescent="0.25">
      <c r="A7" s="84" t="s">
        <v>29</v>
      </c>
      <c r="B7" s="84"/>
      <c r="C7" s="84"/>
      <c r="D7" s="84"/>
      <c r="E7" s="84"/>
    </row>
    <row r="8" spans="1:5" x14ac:dyDescent="0.25">
      <c r="A8" s="90" t="s">
        <v>1</v>
      </c>
      <c r="B8" s="90"/>
      <c r="C8" s="90"/>
      <c r="D8" s="90"/>
      <c r="E8" s="90"/>
    </row>
    <row r="9" spans="1:5" x14ac:dyDescent="0.25">
      <c r="A9" s="79" t="s">
        <v>25</v>
      </c>
      <c r="B9" s="79"/>
      <c r="C9" s="79"/>
      <c r="D9" s="79"/>
      <c r="E9" s="79"/>
    </row>
    <row r="10" spans="1:5" ht="30" customHeight="1" x14ac:dyDescent="0.25">
      <c r="A10" s="92" t="s">
        <v>14</v>
      </c>
      <c r="B10" s="93"/>
      <c r="C10" s="93"/>
      <c r="D10" s="93"/>
      <c r="E10" s="93"/>
    </row>
    <row r="11" spans="1:5" ht="27.75" customHeight="1" x14ac:dyDescent="0.25">
      <c r="A11" s="79" t="s">
        <v>26</v>
      </c>
      <c r="B11" s="79"/>
      <c r="C11" s="79"/>
      <c r="D11" s="79"/>
      <c r="E11" s="79"/>
    </row>
    <row r="12" spans="1:5" x14ac:dyDescent="0.25">
      <c r="A12" s="90" t="s">
        <v>15</v>
      </c>
      <c r="B12" s="91"/>
      <c r="C12" s="91"/>
      <c r="D12" s="91"/>
      <c r="E12" s="91"/>
    </row>
    <row r="13" spans="1:5" x14ac:dyDescent="0.25">
      <c r="A13" s="79" t="s">
        <v>23</v>
      </c>
      <c r="B13" s="79"/>
      <c r="C13" s="79"/>
      <c r="D13" s="79"/>
      <c r="E13" s="79"/>
    </row>
    <row r="14" spans="1:5" x14ac:dyDescent="0.25">
      <c r="A14" s="90" t="s">
        <v>2</v>
      </c>
      <c r="B14" s="91"/>
      <c r="C14" s="91"/>
      <c r="D14" s="91"/>
      <c r="E14" s="91"/>
    </row>
    <row r="15" spans="1:5" x14ac:dyDescent="0.25">
      <c r="A15" s="79" t="s">
        <v>22</v>
      </c>
      <c r="B15" s="79"/>
      <c r="C15" s="79"/>
      <c r="D15" s="79"/>
      <c r="E15" s="79"/>
    </row>
    <row r="16" spans="1:5" x14ac:dyDescent="0.25">
      <c r="A16" s="90" t="s">
        <v>16</v>
      </c>
      <c r="B16" s="91"/>
      <c r="C16" s="91"/>
      <c r="D16" s="91"/>
      <c r="E16" s="91"/>
    </row>
    <row r="17" spans="1:8" ht="29.25" customHeight="1" x14ac:dyDescent="0.25">
      <c r="A17" s="79" t="s">
        <v>17</v>
      </c>
      <c r="B17" s="79"/>
      <c r="C17" s="79"/>
      <c r="D17" s="79"/>
      <c r="E17" s="79"/>
    </row>
    <row r="18" spans="1:8" ht="63.75" customHeight="1" x14ac:dyDescent="0.25">
      <c r="A18" s="79" t="s">
        <v>27</v>
      </c>
      <c r="B18" s="79"/>
      <c r="C18" s="79"/>
      <c r="D18" s="79"/>
      <c r="E18" s="79"/>
    </row>
    <row r="19" spans="1:8" ht="29.25" customHeight="1" x14ac:dyDescent="0.25">
      <c r="A19" s="86" t="s">
        <v>28</v>
      </c>
      <c r="B19" s="86"/>
      <c r="C19" s="86"/>
      <c r="D19" s="86"/>
      <c r="E19" s="86"/>
    </row>
    <row r="20" spans="1:8" x14ac:dyDescent="0.25">
      <c r="A20" s="86"/>
      <c r="B20" s="86"/>
      <c r="C20" s="86"/>
      <c r="D20" s="86"/>
      <c r="E20" s="86"/>
      <c r="F20" s="2">
        <v>488.4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3" t="s">
        <v>45</v>
      </c>
      <c r="B22" s="9" t="s">
        <v>42</v>
      </c>
      <c r="C22" s="3" t="s">
        <v>4</v>
      </c>
      <c r="D22" s="3">
        <v>11.29</v>
      </c>
      <c r="E22" s="8">
        <f>D22*F20*G20</f>
        <v>16542.107999999997</v>
      </c>
    </row>
    <row r="23" spans="1:8" x14ac:dyDescent="0.25">
      <c r="A23" s="7" t="s">
        <v>43</v>
      </c>
      <c r="B23" s="9" t="s">
        <v>24</v>
      </c>
      <c r="C23" s="3" t="s">
        <v>4</v>
      </c>
      <c r="D23" s="3">
        <v>3.6</v>
      </c>
      <c r="E23" s="8">
        <f>D23*F20*G20</f>
        <v>5274.72</v>
      </c>
    </row>
    <row r="24" spans="1:8" ht="60" customHeight="1" x14ac:dyDescent="0.25">
      <c r="A24" s="7" t="s">
        <v>73</v>
      </c>
      <c r="B24" s="9" t="s">
        <v>79</v>
      </c>
      <c r="C24" s="3" t="s">
        <v>4</v>
      </c>
      <c r="D24" s="3"/>
      <c r="E24" s="8">
        <f>777.44*3</f>
        <v>2332.3200000000002</v>
      </c>
    </row>
    <row r="25" spans="1:8" x14ac:dyDescent="0.25">
      <c r="A25" s="26" t="s">
        <v>30</v>
      </c>
      <c r="B25" s="9" t="s">
        <v>79</v>
      </c>
      <c r="C25" s="28" t="s">
        <v>44</v>
      </c>
      <c r="D25" s="28"/>
      <c r="E25" s="29">
        <v>0</v>
      </c>
    </row>
    <row r="26" spans="1:8" x14ac:dyDescent="0.25">
      <c r="A26" s="41"/>
      <c r="B26" s="44"/>
      <c r="C26" s="28"/>
      <c r="D26" s="43"/>
      <c r="E26" s="29"/>
    </row>
    <row r="27" spans="1:8" x14ac:dyDescent="0.25">
      <c r="A27" s="21" t="s">
        <v>40</v>
      </c>
      <c r="B27" s="22"/>
      <c r="C27" s="22"/>
      <c r="D27" s="22"/>
      <c r="E27" s="10">
        <f>SUM(E22:E26)</f>
        <v>24149.147999999997</v>
      </c>
    </row>
    <row r="28" spans="1:8" ht="30.75" customHeight="1" x14ac:dyDescent="0.25">
      <c r="A28" s="95" t="s">
        <v>102</v>
      </c>
      <c r="B28" s="95"/>
      <c r="C28" s="95"/>
      <c r="D28" s="95"/>
      <c r="E28" s="95"/>
    </row>
    <row r="29" spans="1:8" ht="30" customHeight="1" x14ac:dyDescent="0.25">
      <c r="A29" s="79" t="s">
        <v>21</v>
      </c>
      <c r="B29" s="79"/>
      <c r="C29" s="79"/>
      <c r="D29" s="79"/>
      <c r="E29" s="79"/>
    </row>
    <row r="30" spans="1:8" x14ac:dyDescent="0.25">
      <c r="A30" s="79" t="s">
        <v>20</v>
      </c>
      <c r="B30" s="79"/>
      <c r="C30" s="79"/>
      <c r="D30" s="79"/>
      <c r="E30" s="79"/>
      <c r="F30" s="11"/>
      <c r="G30" s="11"/>
      <c r="H30" s="12"/>
    </row>
    <row r="31" spans="1:8" ht="31.5" customHeight="1" x14ac:dyDescent="0.25">
      <c r="A31" s="79" t="s">
        <v>33</v>
      </c>
      <c r="B31" s="79"/>
      <c r="C31" s="79"/>
      <c r="D31" s="79"/>
      <c r="E31" s="79"/>
    </row>
    <row r="32" spans="1:8" x14ac:dyDescent="0.25">
      <c r="A32" s="79" t="s">
        <v>18</v>
      </c>
      <c r="B32" s="79"/>
      <c r="C32" s="79"/>
      <c r="D32" s="79"/>
      <c r="E32" s="79"/>
    </row>
    <row r="33" spans="1:5" x14ac:dyDescent="0.25">
      <c r="A33" s="52"/>
      <c r="B33" s="52"/>
      <c r="C33" s="52"/>
      <c r="D33" s="52"/>
      <c r="E33" s="52"/>
    </row>
    <row r="34" spans="1:5" x14ac:dyDescent="0.25">
      <c r="A34" s="94" t="s">
        <v>5</v>
      </c>
      <c r="B34" s="94"/>
      <c r="C34" s="94"/>
      <c r="D34" s="94"/>
      <c r="E34" s="94"/>
    </row>
    <row r="35" spans="1:5" x14ac:dyDescent="0.25">
      <c r="A35" s="79" t="s">
        <v>18</v>
      </c>
      <c r="B35" s="79"/>
      <c r="C35" s="79"/>
      <c r="D35" s="79"/>
      <c r="E35" s="79"/>
    </row>
    <row r="36" spans="1:5" x14ac:dyDescent="0.25">
      <c r="A36" s="88" t="s">
        <v>31</v>
      </c>
      <c r="B36" s="88"/>
      <c r="C36" s="88"/>
      <c r="D36" s="88"/>
      <c r="E36" s="5"/>
    </row>
    <row r="37" spans="1:5" x14ac:dyDescent="0.25">
      <c r="B37" s="89" t="s">
        <v>19</v>
      </c>
      <c r="C37" s="89"/>
      <c r="D37" s="89"/>
      <c r="E37" s="6" t="s">
        <v>6</v>
      </c>
    </row>
    <row r="38" spans="1:5" x14ac:dyDescent="0.25">
      <c r="A38" s="50"/>
      <c r="B38" s="50"/>
      <c r="C38" s="50"/>
      <c r="D38" s="50"/>
      <c r="E38" s="50"/>
    </row>
    <row r="39" spans="1:5" x14ac:dyDescent="0.25">
      <c r="A39" s="88" t="s">
        <v>32</v>
      </c>
      <c r="B39" s="88"/>
      <c r="C39" s="88"/>
      <c r="D39" s="88"/>
      <c r="E39" s="5"/>
    </row>
    <row r="40" spans="1:5" x14ac:dyDescent="0.25">
      <c r="B40" s="89" t="s">
        <v>19</v>
      </c>
      <c r="C40" s="89"/>
      <c r="D40" s="89"/>
      <c r="E40" s="6" t="s">
        <v>6</v>
      </c>
    </row>
    <row r="43" spans="1:5" x14ac:dyDescent="0.25">
      <c r="A43" s="18" t="s">
        <v>37</v>
      </c>
    </row>
    <row r="44" spans="1:5" x14ac:dyDescent="0.25">
      <c r="A44" s="11" t="s">
        <v>34</v>
      </c>
    </row>
    <row r="45" spans="1:5" x14ac:dyDescent="0.25">
      <c r="A45" s="2" t="s">
        <v>41</v>
      </c>
      <c r="B45" s="14">
        <f>'3кв'!B49</f>
        <v>2115.4915000000037</v>
      </c>
      <c r="C45" s="16"/>
    </row>
    <row r="46" spans="1:5" x14ac:dyDescent="0.25">
      <c r="A46" s="19" t="s">
        <v>68</v>
      </c>
      <c r="C46" s="16"/>
    </row>
    <row r="47" spans="1:5" x14ac:dyDescent="0.25">
      <c r="A47" s="2" t="s">
        <v>38</v>
      </c>
      <c r="B47" s="15">
        <f>24719.6-22.79</f>
        <v>24696.809999999998</v>
      </c>
    </row>
    <row r="48" spans="1:5" ht="30" x14ac:dyDescent="0.25">
      <c r="A48" s="54" t="s">
        <v>39</v>
      </c>
      <c r="B48" s="15">
        <f>E27</f>
        <v>24149.147999999997</v>
      </c>
      <c r="C48" s="17"/>
    </row>
    <row r="49" spans="1:2" x14ac:dyDescent="0.25">
      <c r="A49" s="13" t="s">
        <v>35</v>
      </c>
      <c r="B49" s="20">
        <f>B45+B47-B48</f>
        <v>2663.153500000004</v>
      </c>
    </row>
    <row r="51" spans="1:2" x14ac:dyDescent="0.25">
      <c r="B51" s="17"/>
    </row>
  </sheetData>
  <mergeCells count="29">
    <mergeCell ref="A35:E35"/>
    <mergeCell ref="A36:D36"/>
    <mergeCell ref="B37:D37"/>
    <mergeCell ref="A39:D39"/>
    <mergeCell ref="B40:D40"/>
    <mergeCell ref="A34:E34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topLeftCell="A13" zoomScaleNormal="100" zoomScaleSheetLayoutView="100" workbookViewId="0">
      <selection activeCell="C25" sqref="C2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97" t="s">
        <v>80</v>
      </c>
      <c r="B1" s="97"/>
      <c r="C1" s="97"/>
      <c r="D1" s="55"/>
    </row>
    <row r="2" spans="1:5" ht="15.75" x14ac:dyDescent="0.25">
      <c r="A2" s="98" t="s">
        <v>81</v>
      </c>
      <c r="B2" s="98"/>
      <c r="C2" s="98"/>
      <c r="D2" s="56"/>
    </row>
    <row r="3" spans="1:5" ht="15.75" x14ac:dyDescent="0.25">
      <c r="A3" s="98" t="s">
        <v>82</v>
      </c>
      <c r="B3" s="98"/>
      <c r="C3" s="98"/>
      <c r="D3" s="56"/>
    </row>
    <row r="4" spans="1:5" ht="15.75" x14ac:dyDescent="0.25">
      <c r="A4" s="97" t="s">
        <v>98</v>
      </c>
      <c r="B4" s="97"/>
      <c r="C4" s="97"/>
      <c r="D4" s="55"/>
    </row>
    <row r="5" spans="1:5" ht="15.75" x14ac:dyDescent="0.25">
      <c r="A5" s="99"/>
      <c r="B5" s="99"/>
      <c r="C5" s="99"/>
      <c r="D5" s="1"/>
    </row>
    <row r="6" spans="1:5" ht="15.75" x14ac:dyDescent="0.25">
      <c r="A6" s="56"/>
      <c r="B6" s="57" t="s">
        <v>83</v>
      </c>
      <c r="C6" s="58">
        <f>'1кв'!B46</f>
        <v>39442.53</v>
      </c>
      <c r="D6" s="59"/>
    </row>
    <row r="7" spans="1:5" ht="15.75" x14ac:dyDescent="0.25">
      <c r="A7" s="56"/>
      <c r="B7" s="57" t="s">
        <v>99</v>
      </c>
      <c r="C7" s="58"/>
      <c r="D7" s="59"/>
    </row>
    <row r="8" spans="1:5" ht="15.75" x14ac:dyDescent="0.25">
      <c r="A8" s="60" t="s">
        <v>84</v>
      </c>
      <c r="B8" s="61" t="s">
        <v>85</v>
      </c>
      <c r="C8" s="62">
        <f>'1кв'!B48+'2кв'!B52+'3кв'!B47+'4кв'!B47</f>
        <v>96856.73</v>
      </c>
      <c r="D8" s="63"/>
    </row>
    <row r="9" spans="1:5" ht="15.75" x14ac:dyDescent="0.25">
      <c r="A9" s="64"/>
      <c r="B9" s="61" t="s">
        <v>86</v>
      </c>
      <c r="C9" s="65">
        <f>SUM(C8:C8)</f>
        <v>96856.73</v>
      </c>
      <c r="D9" s="59"/>
    </row>
    <row r="10" spans="1:5" ht="15.75" x14ac:dyDescent="0.25">
      <c r="A10" s="1"/>
      <c r="B10" s="96"/>
      <c r="C10" s="96"/>
      <c r="D10" s="66"/>
    </row>
    <row r="11" spans="1:5" ht="15.75" x14ac:dyDescent="0.25">
      <c r="A11" s="67" t="s">
        <v>87</v>
      </c>
      <c r="B11" s="23" t="s">
        <v>45</v>
      </c>
      <c r="C11" s="68">
        <f>'1кв'!E22+'2кв'!E22+'3кв'!E22+'4кв'!E22</f>
        <v>64292.975999999995</v>
      </c>
      <c r="D11" s="66"/>
    </row>
    <row r="12" spans="1:5" ht="15.75" x14ac:dyDescent="0.25">
      <c r="A12" s="1"/>
      <c r="B12" s="7" t="s">
        <v>43</v>
      </c>
      <c r="C12" s="68">
        <f>'1кв'!E23+'2кв'!E23+'3кв'!E23+'4кв'!E23</f>
        <v>20600.712000000003</v>
      </c>
      <c r="D12" s="66"/>
      <c r="E12" s="69"/>
    </row>
    <row r="13" spans="1:5" ht="30" x14ac:dyDescent="0.25">
      <c r="B13" s="7" t="s">
        <v>88</v>
      </c>
      <c r="C13" s="68">
        <f>'1кв'!E24+'2кв'!E24+'3кв'!E24+'4кв'!E24</f>
        <v>8551.84</v>
      </c>
      <c r="D13" s="66"/>
    </row>
    <row r="14" spans="1:5" ht="15.75" x14ac:dyDescent="0.25">
      <c r="A14" s="67"/>
      <c r="B14" s="70" t="s">
        <v>30</v>
      </c>
      <c r="C14" s="68">
        <f>'1кв'!E25+'2кв'!E25+'3кв'!E25+'4кв'!E25</f>
        <v>1967.59</v>
      </c>
      <c r="D14" s="66"/>
    </row>
    <row r="15" spans="1:5" ht="15.75" x14ac:dyDescent="0.25">
      <c r="A15" s="67"/>
      <c r="B15" s="71" t="s">
        <v>101</v>
      </c>
      <c r="C15" s="72">
        <f>24.83*206.95+3*218.47</f>
        <v>5793.9784999999993</v>
      </c>
      <c r="D15" s="66"/>
    </row>
    <row r="16" spans="1:5" ht="15.75" x14ac:dyDescent="0.25">
      <c r="A16" s="67"/>
      <c r="B16" s="73" t="s">
        <v>89</v>
      </c>
      <c r="C16" s="72">
        <f>SUM(C18:C18)</f>
        <v>32429.01</v>
      </c>
      <c r="D16" s="66"/>
    </row>
    <row r="17" spans="1:5" ht="15.75" x14ac:dyDescent="0.25">
      <c r="A17" s="67"/>
      <c r="B17" s="74" t="s">
        <v>90</v>
      </c>
      <c r="C17" s="72"/>
      <c r="D17" s="66"/>
    </row>
    <row r="18" spans="1:5" ht="15.75" x14ac:dyDescent="0.25">
      <c r="A18" s="67"/>
      <c r="B18" s="41" t="s">
        <v>100</v>
      </c>
      <c r="C18" s="75">
        <f>'2кв'!E30</f>
        <v>32429.01</v>
      </c>
      <c r="D18" s="66"/>
    </row>
    <row r="19" spans="1:5" ht="15.75" x14ac:dyDescent="0.25">
      <c r="A19" s="1"/>
      <c r="B19" s="76" t="s">
        <v>91</v>
      </c>
      <c r="C19" s="77">
        <f>SUM(C11:C16)</f>
        <v>133636.10649999999</v>
      </c>
      <c r="D19" s="66"/>
      <c r="E19" s="69"/>
    </row>
    <row r="20" spans="1:5" ht="15.75" x14ac:dyDescent="0.25">
      <c r="A20" s="1"/>
      <c r="B20" s="78" t="s">
        <v>103</v>
      </c>
      <c r="C20" s="77">
        <f>C6+C9-C19</f>
        <v>2663.1535000000149</v>
      </c>
      <c r="D20" s="66"/>
    </row>
    <row r="21" spans="1:5" ht="15.75" x14ac:dyDescent="0.25">
      <c r="A21" s="1"/>
      <c r="B21" s="60"/>
      <c r="C21" s="60"/>
      <c r="D21" s="66"/>
    </row>
    <row r="22" spans="1:5" ht="15.75" x14ac:dyDescent="0.25">
      <c r="A22" s="1"/>
      <c r="B22" s="100" t="s">
        <v>104</v>
      </c>
      <c r="C22" s="100"/>
      <c r="D22" s="66"/>
    </row>
    <row r="23" spans="1:5" ht="15.75" x14ac:dyDescent="0.25">
      <c r="A23" s="1"/>
      <c r="B23" s="100" t="s">
        <v>105</v>
      </c>
      <c r="C23" s="100">
        <v>1428.67</v>
      </c>
      <c r="D23" s="66"/>
    </row>
    <row r="24" spans="1:5" ht="15.75" x14ac:dyDescent="0.25">
      <c r="A24" s="1"/>
      <c r="B24" s="101" t="s">
        <v>106</v>
      </c>
      <c r="C24" s="101">
        <v>2605.62</v>
      </c>
      <c r="D24" s="66"/>
    </row>
    <row r="25" spans="1:5" ht="15.75" x14ac:dyDescent="0.25">
      <c r="A25" s="1"/>
      <c r="B25" s="100" t="s">
        <v>107</v>
      </c>
      <c r="C25" s="100">
        <f>C24-C23</f>
        <v>1176.9499999999998</v>
      </c>
      <c r="D25" s="66"/>
    </row>
    <row r="26" spans="1:5" ht="15.75" x14ac:dyDescent="0.25">
      <c r="A26" s="1"/>
      <c r="B26" s="60"/>
      <c r="C26" s="60"/>
      <c r="D26" s="66"/>
    </row>
    <row r="27" spans="1:5" ht="15.75" x14ac:dyDescent="0.25">
      <c r="A27" s="1"/>
      <c r="B27" s="60"/>
      <c r="C27" s="60"/>
      <c r="D27" s="66"/>
    </row>
    <row r="28" spans="1:5" ht="15.75" x14ac:dyDescent="0.25">
      <c r="A28" s="60" t="s">
        <v>92</v>
      </c>
      <c r="C28" s="60"/>
      <c r="D28" s="66"/>
    </row>
    <row r="29" spans="1:5" ht="15.75" x14ac:dyDescent="0.25">
      <c r="A29" s="1"/>
      <c r="B29" s="60"/>
      <c r="C29" s="60"/>
      <c r="D29" s="66"/>
    </row>
    <row r="30" spans="1:5" ht="15.75" x14ac:dyDescent="0.25">
      <c r="A30" s="1"/>
      <c r="B30" s="60"/>
      <c r="C30" s="60"/>
      <c r="D30" s="66"/>
    </row>
    <row r="31" spans="1:5" ht="15.75" x14ac:dyDescent="0.25">
      <c r="A31" s="1" t="s">
        <v>93</v>
      </c>
      <c r="B31" s="60" t="s">
        <v>94</v>
      </c>
      <c r="C31" s="60"/>
      <c r="D31" s="66"/>
    </row>
    <row r="32" spans="1:5" ht="15.75" x14ac:dyDescent="0.25">
      <c r="A32" s="1"/>
      <c r="B32" s="60" t="s">
        <v>95</v>
      </c>
      <c r="C32" s="60"/>
      <c r="D32" s="66"/>
    </row>
    <row r="33" spans="1:4" ht="15.75" x14ac:dyDescent="0.25">
      <c r="A33" s="1"/>
      <c r="B33" s="60" t="s">
        <v>96</v>
      </c>
      <c r="C33" s="60"/>
      <c r="D33" s="66"/>
    </row>
    <row r="34" spans="1:4" ht="15.75" x14ac:dyDescent="0.25">
      <c r="A34" s="1"/>
      <c r="B34" s="60"/>
      <c r="C34" s="60"/>
      <c r="D34" s="66"/>
    </row>
    <row r="35" spans="1:4" ht="15.75" x14ac:dyDescent="0.25">
      <c r="A35" s="1"/>
      <c r="B35" s="60"/>
      <c r="C35" s="60"/>
      <c r="D35" s="66"/>
    </row>
    <row r="36" spans="1:4" ht="15.75" x14ac:dyDescent="0.25">
      <c r="A36" s="1"/>
      <c r="B36" s="60" t="s">
        <v>97</v>
      </c>
      <c r="C36" s="60"/>
      <c r="D36" s="66"/>
    </row>
    <row r="37" spans="1:4" ht="15.75" x14ac:dyDescent="0.25">
      <c r="A37" s="1"/>
      <c r="B37" s="60"/>
      <c r="C37" s="60"/>
      <c r="D37" s="66"/>
    </row>
    <row r="38" spans="1:4" ht="15.75" x14ac:dyDescent="0.25">
      <c r="A38" s="1"/>
      <c r="B38" s="60"/>
      <c r="C38" s="60"/>
      <c r="D38" s="66"/>
    </row>
    <row r="39" spans="1:4" ht="15.75" x14ac:dyDescent="0.25">
      <c r="A39" s="1"/>
      <c r="B39" s="60"/>
      <c r="C39" s="60"/>
      <c r="D39" s="66"/>
    </row>
    <row r="40" spans="1:4" ht="15.75" x14ac:dyDescent="0.25">
      <c r="A40" s="1"/>
      <c r="B40" s="60"/>
      <c r="C40" s="60"/>
      <c r="D40" s="66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2022-03-09T13:37:47Z</dcterms:modified>
</cp:coreProperties>
</file>