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1080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'1кв'!$A$1:$E$52</definedName>
    <definedName name="_xlnm.Print_Area" localSheetId="1">'2кв'!$A$1:$E$52</definedName>
    <definedName name="_xlnm.Print_Area" localSheetId="2">'3кв'!$A$1:$E$52</definedName>
    <definedName name="_xlnm.Print_Area" localSheetId="3">'4кв'!$A$1:$E$51</definedName>
    <definedName name="_xlnm.Print_Area" localSheetId="4">отчет!$A$1:$C$38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33" l="1"/>
  <c r="B49" i="32"/>
  <c r="E28" i="32"/>
  <c r="E23" i="32"/>
  <c r="E24" i="32"/>
  <c r="E25" i="32"/>
  <c r="C25" i="33" l="1"/>
  <c r="C23" i="33"/>
  <c r="C22" i="33"/>
  <c r="C21" i="33"/>
  <c r="C20" i="33"/>
  <c r="C19" i="33"/>
  <c r="C18" i="33"/>
  <c r="C17" i="33"/>
  <c r="C6" i="33"/>
  <c r="D20" i="33" l="1"/>
  <c r="B47" i="32" l="1"/>
  <c r="C12" i="33"/>
  <c r="C13" i="33" s="1"/>
  <c r="E21" i="32"/>
  <c r="C16" i="33" s="1"/>
  <c r="E20" i="32"/>
  <c r="C15" i="33" s="1"/>
  <c r="C27" i="33" l="1"/>
  <c r="C28" i="33" s="1"/>
  <c r="B50" i="32"/>
  <c r="B51" i="32" s="1"/>
  <c r="B50" i="31"/>
  <c r="E29" i="31"/>
  <c r="E28" i="31"/>
  <c r="E27" i="31"/>
  <c r="B50" i="30"/>
  <c r="E27" i="30"/>
  <c r="G26" i="31"/>
  <c r="E21" i="31"/>
  <c r="E20" i="31"/>
  <c r="G26" i="30"/>
  <c r="E21" i="30"/>
  <c r="E20" i="30"/>
  <c r="E29" i="30" l="1"/>
  <c r="B51" i="30" s="1"/>
  <c r="B51" i="31"/>
  <c r="G26" i="29" l="1"/>
  <c r="E21" i="29"/>
  <c r="E20" i="29"/>
  <c r="E29" i="29" l="1"/>
  <c r="B51" i="29"/>
  <c r="B52" i="29" s="1"/>
  <c r="B48" i="30" s="1"/>
  <c r="B52" i="30" s="1"/>
  <c r="B48" i="31" s="1"/>
  <c r="B52" i="31" s="1"/>
</calcChain>
</file>

<file path=xl/sharedStrings.xml><?xml version="1.0" encoding="utf-8"?>
<sst xmlns="http://schemas.openxmlformats.org/spreadsheetml/2006/main" count="303" uniqueCount="105">
  <si>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</si>
  <si>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</si>
  <si>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</si>
  <si>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</si>
  <si>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</si>
  <si>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</si>
  <si>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</si>
  <si>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</si>
  <si>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</si>
  <si>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</si>
  <si>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</si>
  <si>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</si>
  <si>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</si>
  <si>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</si>
  <si>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</si>
  <si>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</si>
  <si>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</si>
  <si>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</si>
  <si>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</si>
  <si>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</si>
  <si>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t>г. Россошь, ул. Василевского, д. 4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</si>
  <si>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№11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</si>
  <si>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Василевского</t>
    </r>
  </si>
  <si>
    <t>постоянно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</si>
  <si>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</si>
  <si>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</si>
  <si>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</si>
  <si>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</si>
  <si>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</si>
  <si>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</si>
  <si>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 xml:space="preserve">Наименование вида работы (услуги)
</t>
  </si>
  <si>
    <t xml:space="preserve">Стоимость /
сметная стоимость  выполненной работы (оказанной услуги) за единицу
</t>
  </si>
  <si>
    <t>Общая площадь квартир - 1781,6 м2</t>
  </si>
  <si>
    <t xml:space="preserve">Расходы по содержанию и тек.ремонту </t>
  </si>
  <si>
    <t>Остаток на начало  квартала</t>
  </si>
  <si>
    <t>определена приложением № 9 к договору №9 от 01.04.2015 г.</t>
  </si>
  <si>
    <t xml:space="preserve">Расходы по управлению МКД 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</si>
  <si>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МКД</t>
    </r>
  </si>
  <si>
    <t>Услуги по содержанию многоквартирного дома</t>
  </si>
  <si>
    <t>холодная вода на СОИ</t>
  </si>
  <si>
    <t>электроэнергия на СОИ</t>
  </si>
  <si>
    <t>водоотведение на СОИ</t>
  </si>
  <si>
    <t xml:space="preserve">Стоимость материалов </t>
  </si>
  <si>
    <t xml:space="preserve">в т.ч. Оплачено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</si>
  <si>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</si>
  <si>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</si>
  <si>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1 квартал</t>
  </si>
  <si>
    <t>являющегося собственником квартиры №     , находящейся в данном многоквартирном доме, действующего на основании протокола общего собрания собственников №__________</t>
  </si>
  <si>
    <t>именуемый в дальнейшем "Заказчик", в лице ____________________________________________</t>
  </si>
  <si>
    <t>за 1 квартал 2025 года</t>
  </si>
  <si>
    <t>31.03.2025 г.</t>
  </si>
  <si>
    <t>Оборудование укрытий инвентарем (смета)</t>
  </si>
  <si>
    <t>февраль</t>
  </si>
  <si>
    <t xml:space="preserve">           2. Всего за период с "01" 01  2025 г. по "31" 03  2025 г. выполнено работ (оказано услуг) на общую сумму стопятьдесят семь  тысяч триста двадцать четыре  рубля 20 копеек.</t>
  </si>
  <si>
    <t>Предъявлено населению 155158,3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</si>
  <si>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</si>
  <si>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</si>
  <si>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</si>
  <si>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</si>
  <si>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</si>
  <si>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</si>
  <si>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монтаж почтовых ящиков</t>
  </si>
  <si>
    <t>май</t>
  </si>
  <si>
    <t>ч/час</t>
  </si>
  <si>
    <t>Предъявлено населению 155056,96</t>
  </si>
  <si>
    <t xml:space="preserve">           2. Всего за период с "01" 04  2025 г. по "30" 06  2025 г. выполнено работ (оказано услуг) на общую сумму сто пятьдесят четыре  тысячи триста двадцать двадцать девять рублей 79 копеек</t>
  </si>
  <si>
    <t>замена досок на лавочках (кв.21)</t>
  </si>
  <si>
    <t>замена разбитого стекла в подъезде</t>
  </si>
  <si>
    <t>август</t>
  </si>
  <si>
    <t>Предъявлено населению 181380,04</t>
  </si>
  <si>
    <t xml:space="preserve">           2. Всего за период с "01" 07  2025 г. по "30" 09  2025 г. выполнено работ (оказано услуг) на общую сумму сто семьдесят шесть тысяч шестьсот семьдесят три рубля 26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</si>
  <si>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</si>
  <si>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</si>
  <si>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</si>
  <si>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</si>
  <si>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Василевского, д. 4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</si>
  <si>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</si>
  <si>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</si>
  <si>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</si>
  <si>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</si>
  <si>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</si>
  <si>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</si>
  <si>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</si>
  <si>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Стоимость материалов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</si>
  <si>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</si>
  <si>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</si>
  <si>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</si>
  <si>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</si>
  <si>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</si>
  <si>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</si>
  <si>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</si>
  <si>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</si>
  <si>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31.12.2025г.</t>
  </si>
  <si>
    <t>Непредвиденные работы 22 ч/ч</t>
  </si>
  <si>
    <t xml:space="preserve">           2. Всего за период с"01" 10  2025 г. по "31" 12  2025 г. . выполнено работ (оказано услуг) на общую сумму сто сорок восемь тысяч шестьсот восемьдесят два рубля 81 копейка.</t>
  </si>
  <si>
    <t>Предъявлено населению 175004,63</t>
  </si>
  <si>
    <t>Начислено всего 666599,93</t>
  </si>
  <si>
    <t>* холодная вода на СОИ - 24914,87</t>
  </si>
  <si>
    <t>* электроэнергия на СОИ- 11866,35</t>
  </si>
  <si>
    <t>* водоотведение на СОИ- 32910,63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</si>
  <si>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</si>
  <si>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</si>
  <si>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</si>
  <si>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</si>
  <si>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Оборудование укрытия инвентарем (смета)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</si>
</sst>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.00\ _₽"/>
    <numFmt numFmtId="166" formatCode="[$-419]General"/>
    <numFmt numFmtId="167" formatCode="_-* #,##0.00_р_._-;\-* #,##0.00_р_._-;_-* \-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3" fillId="0" borderId="0"/>
    <xf numFmtId="0" fontId="14" fillId="0" borderId="0"/>
    <xf numFmtId="0" fontId="15" fillId="0" borderId="0"/>
    <xf numFmtId="167" fontId="15" fillId="0" borderId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43" fontId="7" fillId="0" borderId="0" xfId="0" applyNumberFormat="1" applyFont="1"/>
    <xf numFmtId="0" fontId="4" fillId="2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64" fontId="7" fillId="0" borderId="0" xfId="1" applyNumberFormat="1" applyFont="1"/>
    <xf numFmtId="0" fontId="11" fillId="0" borderId="0" xfId="0" applyFont="1"/>
    <xf numFmtId="4" fontId="7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165" fontId="4" fillId="2" borderId="0" xfId="1" applyNumberFormat="1" applyFont="1" applyFill="1" applyAlignment="1">
      <alignment horizontal="center"/>
    </xf>
    <xf numFmtId="43" fontId="4" fillId="2" borderId="1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16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43" fontId="4" fillId="0" borderId="0" xfId="0" applyNumberFormat="1" applyFont="1"/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2" zoomScaleSheetLayoutView="100" workbookViewId="0">
      <selection activeCell="A27" sqref="A27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140625" style="2" customWidth="1"/>
    <col min="4" max="4" width="13.425781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28.1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49</v>
      </c>
      <c r="B3" s="89"/>
      <c r="C3" s="89"/>
      <c r="D3" s="89"/>
      <c r="E3" s="89"/>
    </row>
    <row r="4" spans="1:5" s="1" customFormat="1" ht="15.6" customHeight="1" x14ac:dyDescent="0.25">
      <c r="A4" s="30" t="s">
        <v>11</v>
      </c>
      <c r="B4" s="31"/>
      <c r="C4" s="31"/>
      <c r="D4" s="30"/>
      <c r="E4" s="32" t="s">
        <v>50</v>
      </c>
    </row>
    <row r="5" spans="1:5" x14ac:dyDescent="0.25">
      <c r="A5" s="39"/>
      <c r="B5" s="4"/>
      <c r="C5" s="4"/>
      <c r="D5" s="4"/>
      <c r="E5" s="4"/>
    </row>
    <row r="6" spans="1:5" ht="18" customHeight="1" x14ac:dyDescent="0.25">
      <c r="A6" s="90" t="s">
        <v>0</v>
      </c>
      <c r="B6" s="90"/>
      <c r="C6" s="90"/>
      <c r="D6" s="90"/>
      <c r="E6" s="90"/>
    </row>
    <row r="7" spans="1:5" ht="21.75" customHeight="1" x14ac:dyDescent="0.25">
      <c r="A7" s="91" t="s">
        <v>20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ht="17.25" customHeight="1" x14ac:dyDescent="0.25">
      <c r="A9" s="93" t="s">
        <v>48</v>
      </c>
      <c r="B9" s="93"/>
      <c r="C9" s="93"/>
      <c r="D9" s="93"/>
      <c r="E9" s="93"/>
    </row>
    <row r="10" spans="1:5" ht="31.5" customHeight="1" x14ac:dyDescent="0.25">
      <c r="A10" s="93" t="s">
        <v>47</v>
      </c>
      <c r="B10" s="93"/>
      <c r="C10" s="93"/>
      <c r="D10" s="93"/>
      <c r="E10" s="93"/>
    </row>
    <row r="11" spans="1:5" ht="18.75" customHeight="1" x14ac:dyDescent="0.25">
      <c r="A11" s="90" t="s">
        <v>24</v>
      </c>
      <c r="B11" s="90"/>
      <c r="C11" s="90"/>
      <c r="D11" s="90"/>
      <c r="E11" s="90"/>
    </row>
    <row r="12" spans="1:5" ht="18" customHeight="1" x14ac:dyDescent="0.25">
      <c r="A12" s="85" t="s">
        <v>2</v>
      </c>
      <c r="B12" s="94"/>
      <c r="C12" s="94"/>
      <c r="D12" s="94"/>
      <c r="E12" s="94"/>
    </row>
    <row r="13" spans="1:5" x14ac:dyDescent="0.25">
      <c r="A13" s="90" t="s">
        <v>44</v>
      </c>
      <c r="B13" s="90"/>
      <c r="C13" s="90"/>
      <c r="D13" s="90"/>
      <c r="E13" s="90"/>
    </row>
    <row r="14" spans="1:5" ht="17.25" customHeight="1" x14ac:dyDescent="0.25">
      <c r="A14" s="85" t="s">
        <v>12</v>
      </c>
      <c r="B14" s="94"/>
      <c r="C14" s="94"/>
      <c r="D14" s="94"/>
      <c r="E14" s="94"/>
    </row>
    <row r="15" spans="1:5" ht="33.6" customHeight="1" x14ac:dyDescent="0.25">
      <c r="A15" s="90" t="s">
        <v>13</v>
      </c>
      <c r="B15" s="90"/>
      <c r="C15" s="90"/>
      <c r="D15" s="90"/>
      <c r="E15" s="90"/>
    </row>
    <row r="16" spans="1:5" ht="63.75" customHeight="1" x14ac:dyDescent="0.25">
      <c r="A16" s="90" t="s">
        <v>21</v>
      </c>
      <c r="B16" s="90"/>
      <c r="C16" s="90"/>
      <c r="D16" s="90"/>
      <c r="E16" s="90"/>
    </row>
    <row r="17" spans="1:8" ht="36.75" customHeight="1" x14ac:dyDescent="0.25">
      <c r="A17" s="95" t="s">
        <v>22</v>
      </c>
      <c r="B17" s="95"/>
      <c r="C17" s="95"/>
      <c r="D17" s="95"/>
      <c r="E17" s="95"/>
    </row>
    <row r="18" spans="1:8" ht="17.25" customHeight="1" x14ac:dyDescent="0.25">
      <c r="A18" s="95"/>
      <c r="B18" s="95"/>
      <c r="C18" s="95"/>
      <c r="D18" s="95"/>
      <c r="E18" s="95"/>
      <c r="F18" s="2">
        <v>1781.6</v>
      </c>
      <c r="G18" s="2">
        <v>3</v>
      </c>
    </row>
    <row r="19" spans="1:8" ht="135" x14ac:dyDescent="0.25">
      <c r="A19" s="3" t="s">
        <v>30</v>
      </c>
      <c r="B19" s="3" t="s">
        <v>8</v>
      </c>
      <c r="C19" s="3" t="s">
        <v>3</v>
      </c>
      <c r="D19" s="3" t="s">
        <v>31</v>
      </c>
      <c r="E19" s="3" t="s">
        <v>7</v>
      </c>
    </row>
    <row r="20" spans="1:8" ht="51" x14ac:dyDescent="0.25">
      <c r="A20" s="25" t="s">
        <v>38</v>
      </c>
      <c r="B20" s="9" t="s">
        <v>35</v>
      </c>
      <c r="C20" s="3" t="s">
        <v>4</v>
      </c>
      <c r="D20" s="3">
        <v>18.18</v>
      </c>
      <c r="E20" s="8">
        <f>D20*F18*G18</f>
        <v>97168.463999999993</v>
      </c>
    </row>
    <row r="21" spans="1:8" x14ac:dyDescent="0.25">
      <c r="A21" s="7" t="s">
        <v>36</v>
      </c>
      <c r="B21" s="9" t="s">
        <v>23</v>
      </c>
      <c r="C21" s="3" t="s">
        <v>4</v>
      </c>
      <c r="D21" s="3">
        <v>6.51</v>
      </c>
      <c r="E21" s="8">
        <f>D21*F18*G18</f>
        <v>34794.647999999994</v>
      </c>
    </row>
    <row r="22" spans="1:8" ht="38.25" x14ac:dyDescent="0.25">
      <c r="A22" s="7" t="s">
        <v>18</v>
      </c>
      <c r="B22" s="9" t="s">
        <v>19</v>
      </c>
      <c r="C22" s="3" t="s">
        <v>4</v>
      </c>
      <c r="D22" s="3"/>
      <c r="E22" s="28">
        <v>0</v>
      </c>
    </row>
    <row r="23" spans="1:8" x14ac:dyDescent="0.25">
      <c r="A23" s="7" t="s">
        <v>41</v>
      </c>
      <c r="B23" s="9" t="s">
        <v>46</v>
      </c>
      <c r="C23" s="3" t="s">
        <v>25</v>
      </c>
      <c r="D23" s="3"/>
      <c r="E23" s="28">
        <v>7553.62</v>
      </c>
    </row>
    <row r="24" spans="1:8" x14ac:dyDescent="0.25">
      <c r="A24" s="7" t="s">
        <v>39</v>
      </c>
      <c r="B24" s="9" t="s">
        <v>46</v>
      </c>
      <c r="C24" s="3" t="s">
        <v>25</v>
      </c>
      <c r="D24" s="3"/>
      <c r="E24" s="28">
        <v>5790.5</v>
      </c>
    </row>
    <row r="25" spans="1:8" x14ac:dyDescent="0.25">
      <c r="A25" s="7" t="s">
        <v>40</v>
      </c>
      <c r="B25" s="9" t="s">
        <v>46</v>
      </c>
      <c r="C25" s="3" t="s">
        <v>25</v>
      </c>
      <c r="D25" s="3"/>
      <c r="E25" s="28">
        <v>2023.68</v>
      </c>
    </row>
    <row r="26" spans="1:8" x14ac:dyDescent="0.25">
      <c r="A26" s="26" t="s">
        <v>42</v>
      </c>
      <c r="B26" s="9" t="s">
        <v>46</v>
      </c>
      <c r="C26" s="3" t="s">
        <v>25</v>
      </c>
      <c r="D26" s="3"/>
      <c r="E26" s="28">
        <v>704.67</v>
      </c>
      <c r="G26" s="2">
        <f>372.91+143</f>
        <v>515.91000000000008</v>
      </c>
    </row>
    <row r="27" spans="1:8" s="36" customFormat="1" ht="30" x14ac:dyDescent="0.25">
      <c r="A27" s="29" t="s">
        <v>51</v>
      </c>
      <c r="B27" s="33" t="s">
        <v>52</v>
      </c>
      <c r="C27" s="34" t="s">
        <v>25</v>
      </c>
      <c r="D27" s="34"/>
      <c r="E27" s="35">
        <v>9288.6200000000008</v>
      </c>
    </row>
    <row r="28" spans="1:8" s="36" customFormat="1" x14ac:dyDescent="0.25">
      <c r="A28" s="26"/>
      <c r="B28" s="33"/>
      <c r="C28" s="34"/>
      <c r="D28" s="34"/>
      <c r="E28" s="35"/>
    </row>
    <row r="29" spans="1:8" s="14" customFormat="1" ht="14.25" x14ac:dyDescent="0.2">
      <c r="A29" s="10" t="s">
        <v>26</v>
      </c>
      <c r="B29" s="11"/>
      <c r="C29" s="12"/>
      <c r="D29" s="12"/>
      <c r="E29" s="13">
        <f>SUM(E20:E28)</f>
        <v>157324.20199999999</v>
      </c>
    </row>
    <row r="31" spans="1:8" ht="28.9" customHeight="1" x14ac:dyDescent="0.25">
      <c r="A31" s="96" t="s">
        <v>53</v>
      </c>
      <c r="B31" s="96"/>
      <c r="C31" s="96"/>
      <c r="D31" s="96"/>
      <c r="E31" s="96"/>
      <c r="F31" s="92"/>
      <c r="G31" s="90"/>
      <c r="H31" s="15"/>
    </row>
    <row r="32" spans="1:8" ht="28.15" customHeight="1" x14ac:dyDescent="0.25">
      <c r="A32" s="90" t="s">
        <v>17</v>
      </c>
      <c r="B32" s="90"/>
      <c r="C32" s="90"/>
      <c r="D32" s="90"/>
      <c r="E32" s="90"/>
      <c r="F32" s="17"/>
      <c r="G32" s="18"/>
    </row>
    <row r="33" spans="1:8" ht="19.5" customHeight="1" x14ac:dyDescent="0.25">
      <c r="A33" s="90" t="s">
        <v>16</v>
      </c>
      <c r="B33" s="90"/>
      <c r="C33" s="90"/>
      <c r="D33" s="90"/>
      <c r="E33" s="90"/>
    </row>
    <row r="34" spans="1:8" ht="31.5" customHeight="1" x14ac:dyDescent="0.25">
      <c r="A34" s="90" t="s">
        <v>27</v>
      </c>
      <c r="B34" s="90"/>
      <c r="C34" s="90"/>
      <c r="D34" s="90"/>
      <c r="E34" s="90"/>
      <c r="F34" s="14"/>
      <c r="G34" s="14"/>
      <c r="H34" s="16"/>
    </row>
    <row r="35" spans="1:8" x14ac:dyDescent="0.25">
      <c r="A35" s="90" t="s">
        <v>14</v>
      </c>
      <c r="B35" s="90"/>
      <c r="C35" s="90"/>
      <c r="D35" s="90"/>
      <c r="E35" s="90"/>
    </row>
    <row r="36" spans="1:8" x14ac:dyDescent="0.25">
      <c r="A36" s="100" t="s">
        <v>5</v>
      </c>
      <c r="B36" s="100"/>
      <c r="C36" s="100"/>
      <c r="D36" s="100"/>
      <c r="E36" s="100"/>
    </row>
    <row r="37" spans="1:8" x14ac:dyDescent="0.25">
      <c r="A37" s="90" t="s">
        <v>14</v>
      </c>
      <c r="B37" s="90"/>
      <c r="C37" s="90"/>
      <c r="D37" s="90"/>
      <c r="E37" s="90"/>
    </row>
    <row r="38" spans="1:8" x14ac:dyDescent="0.25">
      <c r="A38" s="97" t="s">
        <v>45</v>
      </c>
      <c r="B38" s="97"/>
      <c r="C38" s="97"/>
      <c r="D38" s="97"/>
      <c r="E38" s="5"/>
    </row>
    <row r="39" spans="1:8" x14ac:dyDescent="0.25">
      <c r="B39" s="98" t="s">
        <v>15</v>
      </c>
      <c r="C39" s="98"/>
      <c r="D39" s="98"/>
      <c r="E39" s="6" t="s">
        <v>6</v>
      </c>
    </row>
    <row r="40" spans="1:8" x14ac:dyDescent="0.25">
      <c r="A40" s="38"/>
      <c r="B40" s="38"/>
      <c r="C40" s="38"/>
      <c r="D40" s="38"/>
      <c r="E40" s="38"/>
    </row>
    <row r="41" spans="1:8" x14ac:dyDescent="0.25">
      <c r="A41" s="97" t="s">
        <v>37</v>
      </c>
      <c r="B41" s="97"/>
      <c r="C41" s="97"/>
      <c r="D41" s="97"/>
      <c r="E41" s="5"/>
    </row>
    <row r="42" spans="1:8" x14ac:dyDescent="0.25">
      <c r="B42" s="99" t="s">
        <v>15</v>
      </c>
      <c r="C42" s="99"/>
      <c r="D42" s="99"/>
      <c r="E42" s="6" t="s">
        <v>6</v>
      </c>
    </row>
    <row r="43" spans="1:8" x14ac:dyDescent="0.25">
      <c r="B43" s="41"/>
      <c r="C43" s="41"/>
      <c r="D43" s="41"/>
      <c r="E43" s="6"/>
    </row>
    <row r="44" spans="1:8" x14ac:dyDescent="0.25">
      <c r="B44" s="41"/>
      <c r="C44" s="41"/>
      <c r="D44" s="41"/>
      <c r="E44" s="6"/>
    </row>
    <row r="45" spans="1:8" x14ac:dyDescent="0.25">
      <c r="B45" s="41"/>
      <c r="C45" s="41"/>
      <c r="D45" s="41"/>
      <c r="E45" s="6"/>
    </row>
    <row r="46" spans="1:8" x14ac:dyDescent="0.25">
      <c r="A46" s="37" t="s">
        <v>32</v>
      </c>
    </row>
    <row r="47" spans="1:8" x14ac:dyDescent="0.25">
      <c r="A47" s="14" t="s">
        <v>28</v>
      </c>
      <c r="B47" s="19"/>
    </row>
    <row r="48" spans="1:8" x14ac:dyDescent="0.25">
      <c r="A48" s="14" t="s">
        <v>34</v>
      </c>
      <c r="B48" s="22">
        <v>-155544.6</v>
      </c>
    </row>
    <row r="49" spans="1:2" x14ac:dyDescent="0.25">
      <c r="A49" s="40" t="s">
        <v>54</v>
      </c>
      <c r="B49" s="23"/>
    </row>
    <row r="50" spans="1:2" x14ac:dyDescent="0.25">
      <c r="A50" s="2" t="s">
        <v>43</v>
      </c>
      <c r="B50" s="27">
        <v>147658.47</v>
      </c>
    </row>
    <row r="51" spans="1:2" ht="29.25" customHeight="1" x14ac:dyDescent="0.25">
      <c r="A51" s="40" t="s">
        <v>33</v>
      </c>
      <c r="B51" s="24">
        <f>E29</f>
        <v>157324.20199999999</v>
      </c>
    </row>
    <row r="52" spans="1:2" x14ac:dyDescent="0.25">
      <c r="A52" s="20" t="s">
        <v>29</v>
      </c>
      <c r="B52" s="21">
        <f>B48+B50-B51</f>
        <v>-165210.33199999999</v>
      </c>
    </row>
    <row r="55" spans="1:2" x14ac:dyDescent="0.25">
      <c r="B55" s="2">
        <v>-155544.6</v>
      </c>
    </row>
  </sheetData>
  <mergeCells count="28">
    <mergeCell ref="A38:D38"/>
    <mergeCell ref="B39:D39"/>
    <mergeCell ref="A41:D41"/>
    <mergeCell ref="B42:D42"/>
    <mergeCell ref="A32:E32"/>
    <mergeCell ref="A33:E33"/>
    <mergeCell ref="A34:E34"/>
    <mergeCell ref="A35:E35"/>
    <mergeCell ref="A36:E36"/>
    <mergeCell ref="A37:E37"/>
    <mergeCell ref="F31:G3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1:E31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2" zoomScaleSheetLayoutView="100" workbookViewId="0">
      <selection activeCell="A31" sqref="A31:E31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140625" style="2" customWidth="1"/>
    <col min="4" max="4" width="13.425781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28.1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55</v>
      </c>
      <c r="B3" s="89"/>
      <c r="C3" s="89"/>
      <c r="D3" s="89"/>
      <c r="E3" s="89"/>
    </row>
    <row r="4" spans="1:5" s="1" customFormat="1" ht="15.6" customHeight="1" x14ac:dyDescent="0.25">
      <c r="A4" s="30" t="s">
        <v>11</v>
      </c>
      <c r="B4" s="31"/>
      <c r="C4" s="31"/>
      <c r="D4" s="30"/>
      <c r="E4" s="32" t="s">
        <v>56</v>
      </c>
    </row>
    <row r="5" spans="1:5" x14ac:dyDescent="0.25">
      <c r="A5" s="43"/>
      <c r="B5" s="4"/>
      <c r="C5" s="4"/>
      <c r="D5" s="4"/>
      <c r="E5" s="4"/>
    </row>
    <row r="6" spans="1:5" ht="18" customHeight="1" x14ac:dyDescent="0.25">
      <c r="A6" s="90" t="s">
        <v>0</v>
      </c>
      <c r="B6" s="90"/>
      <c r="C6" s="90"/>
      <c r="D6" s="90"/>
      <c r="E6" s="90"/>
    </row>
    <row r="7" spans="1:5" ht="21.75" customHeight="1" x14ac:dyDescent="0.25">
      <c r="A7" s="91" t="s">
        <v>20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ht="17.25" customHeight="1" x14ac:dyDescent="0.25">
      <c r="A9" s="93" t="s">
        <v>48</v>
      </c>
      <c r="B9" s="93"/>
      <c r="C9" s="93"/>
      <c r="D9" s="93"/>
      <c r="E9" s="93"/>
    </row>
    <row r="10" spans="1:5" ht="31.5" customHeight="1" x14ac:dyDescent="0.25">
      <c r="A10" s="93" t="s">
        <v>47</v>
      </c>
      <c r="B10" s="93"/>
      <c r="C10" s="93"/>
      <c r="D10" s="93"/>
      <c r="E10" s="93"/>
    </row>
    <row r="11" spans="1:5" ht="18.75" customHeight="1" x14ac:dyDescent="0.25">
      <c r="A11" s="90" t="s">
        <v>24</v>
      </c>
      <c r="B11" s="90"/>
      <c r="C11" s="90"/>
      <c r="D11" s="90"/>
      <c r="E11" s="90"/>
    </row>
    <row r="12" spans="1:5" ht="18" customHeight="1" x14ac:dyDescent="0.25">
      <c r="A12" s="85" t="s">
        <v>2</v>
      </c>
      <c r="B12" s="94"/>
      <c r="C12" s="94"/>
      <c r="D12" s="94"/>
      <c r="E12" s="94"/>
    </row>
    <row r="13" spans="1:5" x14ac:dyDescent="0.25">
      <c r="A13" s="90" t="s">
        <v>44</v>
      </c>
      <c r="B13" s="90"/>
      <c r="C13" s="90"/>
      <c r="D13" s="90"/>
      <c r="E13" s="90"/>
    </row>
    <row r="14" spans="1:5" ht="17.25" customHeight="1" x14ac:dyDescent="0.25">
      <c r="A14" s="85" t="s">
        <v>12</v>
      </c>
      <c r="B14" s="94"/>
      <c r="C14" s="94"/>
      <c r="D14" s="94"/>
      <c r="E14" s="94"/>
    </row>
    <row r="15" spans="1:5" ht="33.6" customHeight="1" x14ac:dyDescent="0.25">
      <c r="A15" s="90" t="s">
        <v>13</v>
      </c>
      <c r="B15" s="90"/>
      <c r="C15" s="90"/>
      <c r="D15" s="90"/>
      <c r="E15" s="90"/>
    </row>
    <row r="16" spans="1:5" ht="63.75" customHeight="1" x14ac:dyDescent="0.25">
      <c r="A16" s="90" t="s">
        <v>21</v>
      </c>
      <c r="B16" s="90"/>
      <c r="C16" s="90"/>
      <c r="D16" s="90"/>
      <c r="E16" s="90"/>
    </row>
    <row r="17" spans="1:8" ht="36.75" customHeight="1" x14ac:dyDescent="0.25">
      <c r="A17" s="95" t="s">
        <v>22</v>
      </c>
      <c r="B17" s="95"/>
      <c r="C17" s="95"/>
      <c r="D17" s="95"/>
      <c r="E17" s="95"/>
    </row>
    <row r="18" spans="1:8" ht="17.25" customHeight="1" x14ac:dyDescent="0.25">
      <c r="A18" s="95"/>
      <c r="B18" s="95"/>
      <c r="C18" s="95"/>
      <c r="D18" s="95"/>
      <c r="E18" s="95"/>
      <c r="F18" s="2">
        <v>1781.6</v>
      </c>
      <c r="G18" s="2">
        <v>3</v>
      </c>
    </row>
    <row r="19" spans="1:8" ht="135" x14ac:dyDescent="0.25">
      <c r="A19" s="3" t="s">
        <v>30</v>
      </c>
      <c r="B19" s="3" t="s">
        <v>8</v>
      </c>
      <c r="C19" s="3" t="s">
        <v>3</v>
      </c>
      <c r="D19" s="3" t="s">
        <v>31</v>
      </c>
      <c r="E19" s="3" t="s">
        <v>7</v>
      </c>
    </row>
    <row r="20" spans="1:8" ht="51" x14ac:dyDescent="0.25">
      <c r="A20" s="25" t="s">
        <v>38</v>
      </c>
      <c r="B20" s="9" t="s">
        <v>35</v>
      </c>
      <c r="C20" s="3" t="s">
        <v>4</v>
      </c>
      <c r="D20" s="3">
        <v>18.18</v>
      </c>
      <c r="E20" s="8">
        <f>D20*F18*G18</f>
        <v>97168.463999999993</v>
      </c>
    </row>
    <row r="21" spans="1:8" x14ac:dyDescent="0.25">
      <c r="A21" s="7" t="s">
        <v>36</v>
      </c>
      <c r="B21" s="9" t="s">
        <v>23</v>
      </c>
      <c r="C21" s="3" t="s">
        <v>4</v>
      </c>
      <c r="D21" s="3">
        <v>6.51</v>
      </c>
      <c r="E21" s="8">
        <f>D21*F18*G18</f>
        <v>34794.647999999994</v>
      </c>
    </row>
    <row r="22" spans="1:8" ht="38.25" x14ac:dyDescent="0.25">
      <c r="A22" s="7" t="s">
        <v>18</v>
      </c>
      <c r="B22" s="9" t="s">
        <v>19</v>
      </c>
      <c r="C22" s="3" t="s">
        <v>4</v>
      </c>
      <c r="D22" s="3"/>
      <c r="E22" s="28">
        <v>0</v>
      </c>
    </row>
    <row r="23" spans="1:8" x14ac:dyDescent="0.25">
      <c r="A23" s="7" t="s">
        <v>41</v>
      </c>
      <c r="B23" s="9" t="s">
        <v>57</v>
      </c>
      <c r="C23" s="3" t="s">
        <v>25</v>
      </c>
      <c r="D23" s="3"/>
      <c r="E23" s="28">
        <v>11232.76</v>
      </c>
    </row>
    <row r="24" spans="1:8" x14ac:dyDescent="0.25">
      <c r="A24" s="7" t="s">
        <v>39</v>
      </c>
      <c r="B24" s="9" t="s">
        <v>57</v>
      </c>
      <c r="C24" s="3" t="s">
        <v>25</v>
      </c>
      <c r="D24" s="3"/>
      <c r="E24" s="28">
        <v>8610.89</v>
      </c>
    </row>
    <row r="25" spans="1:8" x14ac:dyDescent="0.25">
      <c r="A25" s="7" t="s">
        <v>40</v>
      </c>
      <c r="B25" s="9" t="s">
        <v>57</v>
      </c>
      <c r="C25" s="3" t="s">
        <v>25</v>
      </c>
      <c r="D25" s="3"/>
      <c r="E25" s="28">
        <v>2176.5100000000002</v>
      </c>
    </row>
    <row r="26" spans="1:8" x14ac:dyDescent="0.25">
      <c r="A26" s="26" t="s">
        <v>42</v>
      </c>
      <c r="B26" s="9" t="s">
        <v>57</v>
      </c>
      <c r="C26" s="3" t="s">
        <v>25</v>
      </c>
      <c r="D26" s="3"/>
      <c r="E26" s="28">
        <v>79</v>
      </c>
      <c r="G26" s="2">
        <f>372.91+143</f>
        <v>515.91000000000008</v>
      </c>
    </row>
    <row r="27" spans="1:8" s="36" customFormat="1" x14ac:dyDescent="0.25">
      <c r="A27" s="29" t="s">
        <v>61</v>
      </c>
      <c r="B27" s="33" t="s">
        <v>62</v>
      </c>
      <c r="C27" s="34" t="s">
        <v>63</v>
      </c>
      <c r="D27" s="34">
        <v>2</v>
      </c>
      <c r="E27" s="35">
        <f>D27*133.76</f>
        <v>267.52</v>
      </c>
    </row>
    <row r="28" spans="1:8" s="36" customFormat="1" x14ac:dyDescent="0.25">
      <c r="A28" s="26"/>
      <c r="B28" s="33"/>
      <c r="C28" s="34"/>
      <c r="D28" s="34"/>
      <c r="E28" s="35"/>
    </row>
    <row r="29" spans="1:8" s="14" customFormat="1" ht="14.25" x14ac:dyDescent="0.2">
      <c r="A29" s="10" t="s">
        <v>26</v>
      </c>
      <c r="B29" s="11"/>
      <c r="C29" s="12"/>
      <c r="D29" s="12"/>
      <c r="E29" s="13">
        <f>SUM(E20:E28)</f>
        <v>154329.79199999999</v>
      </c>
    </row>
    <row r="31" spans="1:8" ht="28.9" customHeight="1" x14ac:dyDescent="0.25">
      <c r="A31" s="96" t="s">
        <v>65</v>
      </c>
      <c r="B31" s="96"/>
      <c r="C31" s="96"/>
      <c r="D31" s="96"/>
      <c r="E31" s="96"/>
      <c r="F31" s="92"/>
      <c r="G31" s="90"/>
      <c r="H31" s="15"/>
    </row>
    <row r="32" spans="1:8" ht="28.15" customHeight="1" x14ac:dyDescent="0.25">
      <c r="A32" s="90" t="s">
        <v>17</v>
      </c>
      <c r="B32" s="90"/>
      <c r="C32" s="90"/>
      <c r="D32" s="90"/>
      <c r="E32" s="90"/>
      <c r="F32" s="17"/>
      <c r="G32" s="18"/>
    </row>
    <row r="33" spans="1:8" ht="19.5" customHeight="1" x14ac:dyDescent="0.25">
      <c r="A33" s="90" t="s">
        <v>16</v>
      </c>
      <c r="B33" s="90"/>
      <c r="C33" s="90"/>
      <c r="D33" s="90"/>
      <c r="E33" s="90"/>
    </row>
    <row r="34" spans="1:8" ht="31.5" customHeight="1" x14ac:dyDescent="0.25">
      <c r="A34" s="90" t="s">
        <v>27</v>
      </c>
      <c r="B34" s="90"/>
      <c r="C34" s="90"/>
      <c r="D34" s="90"/>
      <c r="E34" s="90"/>
      <c r="F34" s="14"/>
      <c r="G34" s="14"/>
      <c r="H34" s="16"/>
    </row>
    <row r="35" spans="1:8" x14ac:dyDescent="0.25">
      <c r="A35" s="90" t="s">
        <v>14</v>
      </c>
      <c r="B35" s="90"/>
      <c r="C35" s="90"/>
      <c r="D35" s="90"/>
      <c r="E35" s="90"/>
    </row>
    <row r="36" spans="1:8" x14ac:dyDescent="0.25">
      <c r="A36" s="100" t="s">
        <v>5</v>
      </c>
      <c r="B36" s="100"/>
      <c r="C36" s="100"/>
      <c r="D36" s="100"/>
      <c r="E36" s="100"/>
    </row>
    <row r="37" spans="1:8" x14ac:dyDescent="0.25">
      <c r="A37" s="90" t="s">
        <v>14</v>
      </c>
      <c r="B37" s="90"/>
      <c r="C37" s="90"/>
      <c r="D37" s="90"/>
      <c r="E37" s="90"/>
    </row>
    <row r="38" spans="1:8" x14ac:dyDescent="0.25">
      <c r="A38" s="97" t="s">
        <v>45</v>
      </c>
      <c r="B38" s="97"/>
      <c r="C38" s="97"/>
      <c r="D38" s="97"/>
      <c r="E38" s="5"/>
    </row>
    <row r="39" spans="1:8" x14ac:dyDescent="0.25">
      <c r="B39" s="98" t="s">
        <v>15</v>
      </c>
      <c r="C39" s="98"/>
      <c r="D39" s="98"/>
      <c r="E39" s="6" t="s">
        <v>6</v>
      </c>
    </row>
    <row r="40" spans="1:8" x14ac:dyDescent="0.25">
      <c r="A40" s="42"/>
      <c r="B40" s="42"/>
      <c r="C40" s="42"/>
      <c r="D40" s="42"/>
      <c r="E40" s="42"/>
    </row>
    <row r="41" spans="1:8" x14ac:dyDescent="0.25">
      <c r="A41" s="97" t="s">
        <v>37</v>
      </c>
      <c r="B41" s="97"/>
      <c r="C41" s="97"/>
      <c r="D41" s="97"/>
      <c r="E41" s="5"/>
    </row>
    <row r="42" spans="1:8" x14ac:dyDescent="0.25">
      <c r="B42" s="99" t="s">
        <v>15</v>
      </c>
      <c r="C42" s="99"/>
      <c r="D42" s="99"/>
      <c r="E42" s="6" t="s">
        <v>6</v>
      </c>
    </row>
    <row r="43" spans="1:8" x14ac:dyDescent="0.25">
      <c r="B43" s="45"/>
      <c r="C43" s="45"/>
      <c r="D43" s="45"/>
      <c r="E43" s="6"/>
    </row>
    <row r="44" spans="1:8" x14ac:dyDescent="0.25">
      <c r="B44" s="45"/>
      <c r="C44" s="45"/>
      <c r="D44" s="45"/>
      <c r="E44" s="6"/>
    </row>
    <row r="45" spans="1:8" x14ac:dyDescent="0.25">
      <c r="B45" s="45"/>
      <c r="C45" s="45"/>
      <c r="D45" s="45"/>
      <c r="E45" s="6"/>
    </row>
    <row r="46" spans="1:8" x14ac:dyDescent="0.25">
      <c r="A46" s="37" t="s">
        <v>32</v>
      </c>
    </row>
    <row r="47" spans="1:8" x14ac:dyDescent="0.25">
      <c r="A47" s="14" t="s">
        <v>28</v>
      </c>
      <c r="B47" s="19"/>
    </row>
    <row r="48" spans="1:8" x14ac:dyDescent="0.25">
      <c r="A48" s="14" t="s">
        <v>34</v>
      </c>
      <c r="B48" s="22">
        <f>'1кв'!B52</f>
        <v>-165210.33199999999</v>
      </c>
    </row>
    <row r="49" spans="1:2" x14ac:dyDescent="0.25">
      <c r="A49" s="44" t="s">
        <v>64</v>
      </c>
      <c r="B49" s="23"/>
    </row>
    <row r="50" spans="1:2" x14ac:dyDescent="0.25">
      <c r="A50" s="2" t="s">
        <v>43</v>
      </c>
      <c r="B50" s="27">
        <f>146676.01</f>
        <v>146676.01</v>
      </c>
    </row>
    <row r="51" spans="1:2" ht="29.25" customHeight="1" x14ac:dyDescent="0.25">
      <c r="A51" s="44" t="s">
        <v>33</v>
      </c>
      <c r="B51" s="24">
        <f>E29</f>
        <v>154329.79199999999</v>
      </c>
    </row>
    <row r="52" spans="1:2" x14ac:dyDescent="0.25">
      <c r="A52" s="20" t="s">
        <v>29</v>
      </c>
      <c r="B52" s="21">
        <f>B48+B50-B51</f>
        <v>-172864.11399999997</v>
      </c>
    </row>
  </sheetData>
  <mergeCells count="28">
    <mergeCell ref="A8:E8"/>
    <mergeCell ref="A1:E1"/>
    <mergeCell ref="A2:E2"/>
    <mergeCell ref="A3:E3"/>
    <mergeCell ref="A6:E6"/>
    <mergeCell ref="A7:E7"/>
    <mergeCell ref="F31:G3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1:E31"/>
    <mergeCell ref="A38:D38"/>
    <mergeCell ref="B39:D39"/>
    <mergeCell ref="A41:D41"/>
    <mergeCell ref="B42:D42"/>
    <mergeCell ref="A32:E32"/>
    <mergeCell ref="A33:E33"/>
    <mergeCell ref="A34:E34"/>
    <mergeCell ref="A35:E35"/>
    <mergeCell ref="A36:E36"/>
    <mergeCell ref="A37:E37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2" zoomScaleSheetLayoutView="100" workbookViewId="0">
      <selection activeCell="C44" sqref="C44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140625" style="2" customWidth="1"/>
    <col min="4" max="4" width="13.425781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28.1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58</v>
      </c>
      <c r="B3" s="89"/>
      <c r="C3" s="89"/>
      <c r="D3" s="89"/>
      <c r="E3" s="89"/>
    </row>
    <row r="4" spans="1:5" s="1" customFormat="1" ht="15.6" customHeight="1" x14ac:dyDescent="0.25">
      <c r="A4" s="30" t="s">
        <v>11</v>
      </c>
      <c r="B4" s="31"/>
      <c r="C4" s="31"/>
      <c r="D4" s="30"/>
      <c r="E4" s="32" t="s">
        <v>59</v>
      </c>
    </row>
    <row r="5" spans="1:5" x14ac:dyDescent="0.25">
      <c r="A5" s="43"/>
      <c r="B5" s="4"/>
      <c r="C5" s="4"/>
      <c r="D5" s="4"/>
      <c r="E5" s="4"/>
    </row>
    <row r="6" spans="1:5" ht="18" customHeight="1" x14ac:dyDescent="0.25">
      <c r="A6" s="90" t="s">
        <v>0</v>
      </c>
      <c r="B6" s="90"/>
      <c r="C6" s="90"/>
      <c r="D6" s="90"/>
      <c r="E6" s="90"/>
    </row>
    <row r="7" spans="1:5" ht="21.75" customHeight="1" x14ac:dyDescent="0.25">
      <c r="A7" s="91" t="s">
        <v>20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ht="17.25" customHeight="1" x14ac:dyDescent="0.25">
      <c r="A9" s="93" t="s">
        <v>48</v>
      </c>
      <c r="B9" s="93"/>
      <c r="C9" s="93"/>
      <c r="D9" s="93"/>
      <c r="E9" s="93"/>
    </row>
    <row r="10" spans="1:5" ht="31.5" customHeight="1" x14ac:dyDescent="0.25">
      <c r="A10" s="93" t="s">
        <v>47</v>
      </c>
      <c r="B10" s="93"/>
      <c r="C10" s="93"/>
      <c r="D10" s="93"/>
      <c r="E10" s="93"/>
    </row>
    <row r="11" spans="1:5" ht="18.75" customHeight="1" x14ac:dyDescent="0.25">
      <c r="A11" s="90" t="s">
        <v>24</v>
      </c>
      <c r="B11" s="90"/>
      <c r="C11" s="90"/>
      <c r="D11" s="90"/>
      <c r="E11" s="90"/>
    </row>
    <row r="12" spans="1:5" ht="18" customHeight="1" x14ac:dyDescent="0.25">
      <c r="A12" s="85" t="s">
        <v>2</v>
      </c>
      <c r="B12" s="94"/>
      <c r="C12" s="94"/>
      <c r="D12" s="94"/>
      <c r="E12" s="94"/>
    </row>
    <row r="13" spans="1:5" x14ac:dyDescent="0.25">
      <c r="A13" s="90" t="s">
        <v>44</v>
      </c>
      <c r="B13" s="90"/>
      <c r="C13" s="90"/>
      <c r="D13" s="90"/>
      <c r="E13" s="90"/>
    </row>
    <row r="14" spans="1:5" ht="17.25" customHeight="1" x14ac:dyDescent="0.25">
      <c r="A14" s="85" t="s">
        <v>12</v>
      </c>
      <c r="B14" s="94"/>
      <c r="C14" s="94"/>
      <c r="D14" s="94"/>
      <c r="E14" s="94"/>
    </row>
    <row r="15" spans="1:5" ht="33.6" customHeight="1" x14ac:dyDescent="0.25">
      <c r="A15" s="90" t="s">
        <v>13</v>
      </c>
      <c r="B15" s="90"/>
      <c r="C15" s="90"/>
      <c r="D15" s="90"/>
      <c r="E15" s="90"/>
    </row>
    <row r="16" spans="1:5" ht="63.75" customHeight="1" x14ac:dyDescent="0.25">
      <c r="A16" s="90" t="s">
        <v>21</v>
      </c>
      <c r="B16" s="90"/>
      <c r="C16" s="90"/>
      <c r="D16" s="90"/>
      <c r="E16" s="90"/>
    </row>
    <row r="17" spans="1:8" ht="36.75" customHeight="1" x14ac:dyDescent="0.25">
      <c r="A17" s="95" t="s">
        <v>22</v>
      </c>
      <c r="B17" s="95"/>
      <c r="C17" s="95"/>
      <c r="D17" s="95"/>
      <c r="E17" s="95"/>
    </row>
    <row r="18" spans="1:8" ht="17.25" customHeight="1" x14ac:dyDescent="0.25">
      <c r="A18" s="95"/>
      <c r="B18" s="95"/>
      <c r="C18" s="95"/>
      <c r="D18" s="95"/>
      <c r="E18" s="95"/>
      <c r="F18" s="2">
        <v>1781.6</v>
      </c>
      <c r="G18" s="2">
        <v>3</v>
      </c>
    </row>
    <row r="19" spans="1:8" ht="135" x14ac:dyDescent="0.25">
      <c r="A19" s="3" t="s">
        <v>30</v>
      </c>
      <c r="B19" s="3" t="s">
        <v>8</v>
      </c>
      <c r="C19" s="3" t="s">
        <v>3</v>
      </c>
      <c r="D19" s="3" t="s">
        <v>31</v>
      </c>
      <c r="E19" s="3" t="s">
        <v>7</v>
      </c>
    </row>
    <row r="20" spans="1:8" ht="51" x14ac:dyDescent="0.25">
      <c r="A20" s="25" t="s">
        <v>38</v>
      </c>
      <c r="B20" s="9" t="s">
        <v>35</v>
      </c>
      <c r="C20" s="3" t="s">
        <v>4</v>
      </c>
      <c r="D20" s="3">
        <v>18.899999999999999</v>
      </c>
      <c r="E20" s="8">
        <f>D20*F18*G18</f>
        <v>101016.72</v>
      </c>
    </row>
    <row r="21" spans="1:8" x14ac:dyDescent="0.25">
      <c r="A21" s="7" t="s">
        <v>36</v>
      </c>
      <c r="B21" s="9" t="s">
        <v>23</v>
      </c>
      <c r="C21" s="3" t="s">
        <v>4</v>
      </c>
      <c r="D21" s="3">
        <v>7.13</v>
      </c>
      <c r="E21" s="8">
        <f>D21*F18*G18</f>
        <v>38108.423999999999</v>
      </c>
    </row>
    <row r="22" spans="1:8" ht="38.25" x14ac:dyDescent="0.25">
      <c r="A22" s="7" t="s">
        <v>18</v>
      </c>
      <c r="B22" s="9" t="s">
        <v>19</v>
      </c>
      <c r="C22" s="3" t="s">
        <v>4</v>
      </c>
      <c r="D22" s="3"/>
      <c r="E22" s="28">
        <v>0</v>
      </c>
    </row>
    <row r="23" spans="1:8" x14ac:dyDescent="0.25">
      <c r="A23" s="7" t="s">
        <v>41</v>
      </c>
      <c r="B23" s="9" t="s">
        <v>60</v>
      </c>
      <c r="C23" s="3" t="s">
        <v>25</v>
      </c>
      <c r="D23" s="3"/>
      <c r="E23" s="28">
        <v>10504.1</v>
      </c>
    </row>
    <row r="24" spans="1:8" x14ac:dyDescent="0.25">
      <c r="A24" s="7" t="s">
        <v>39</v>
      </c>
      <c r="B24" s="9" t="s">
        <v>60</v>
      </c>
      <c r="C24" s="3" t="s">
        <v>25</v>
      </c>
      <c r="D24" s="3"/>
      <c r="E24" s="28">
        <v>7817.47</v>
      </c>
    </row>
    <row r="25" spans="1:8" x14ac:dyDescent="0.25">
      <c r="A25" s="7" t="s">
        <v>40</v>
      </c>
      <c r="B25" s="9" t="s">
        <v>60</v>
      </c>
      <c r="C25" s="3" t="s">
        <v>25</v>
      </c>
      <c r="D25" s="3"/>
      <c r="E25" s="28">
        <v>3919.04</v>
      </c>
    </row>
    <row r="26" spans="1:8" x14ac:dyDescent="0.25">
      <c r="A26" s="26" t="s">
        <v>42</v>
      </c>
      <c r="B26" s="9" t="s">
        <v>60</v>
      </c>
      <c r="C26" s="3" t="s">
        <v>25</v>
      </c>
      <c r="D26" s="3"/>
      <c r="E26" s="28">
        <v>8632.31</v>
      </c>
      <c r="G26" s="2">
        <f>372.91+143</f>
        <v>515.91000000000008</v>
      </c>
    </row>
    <row r="27" spans="1:8" s="36" customFormat="1" x14ac:dyDescent="0.25">
      <c r="A27" s="46" t="s">
        <v>66</v>
      </c>
      <c r="B27" s="33" t="s">
        <v>68</v>
      </c>
      <c r="C27" s="34" t="s">
        <v>63</v>
      </c>
      <c r="D27" s="34">
        <v>16</v>
      </c>
      <c r="E27" s="35">
        <f>D27*333.76</f>
        <v>5340.16</v>
      </c>
    </row>
    <row r="28" spans="1:8" s="36" customFormat="1" x14ac:dyDescent="0.25">
      <c r="A28" s="46" t="s">
        <v>67</v>
      </c>
      <c r="B28" s="33" t="s">
        <v>68</v>
      </c>
      <c r="C28" s="34" t="s">
        <v>63</v>
      </c>
      <c r="D28" s="34">
        <v>4</v>
      </c>
      <c r="E28" s="35">
        <f>D28*333.76</f>
        <v>1335.04</v>
      </c>
    </row>
    <row r="29" spans="1:8" s="14" customFormat="1" ht="14.25" x14ac:dyDescent="0.2">
      <c r="A29" s="10" t="s">
        <v>26</v>
      </c>
      <c r="B29" s="11"/>
      <c r="C29" s="12"/>
      <c r="D29" s="12"/>
      <c r="E29" s="13">
        <f>SUM(E20:E28)</f>
        <v>176673.26400000002</v>
      </c>
    </row>
    <row r="31" spans="1:8" ht="28.9" customHeight="1" x14ac:dyDescent="0.25">
      <c r="A31" s="96" t="s">
        <v>70</v>
      </c>
      <c r="B31" s="96"/>
      <c r="C31" s="96"/>
      <c r="D31" s="96"/>
      <c r="E31" s="96"/>
      <c r="F31" s="92"/>
      <c r="G31" s="90"/>
      <c r="H31" s="15"/>
    </row>
    <row r="32" spans="1:8" ht="28.15" customHeight="1" x14ac:dyDescent="0.25">
      <c r="A32" s="90" t="s">
        <v>17</v>
      </c>
      <c r="B32" s="90"/>
      <c r="C32" s="90"/>
      <c r="D32" s="90"/>
      <c r="E32" s="90"/>
      <c r="F32" s="17"/>
      <c r="G32" s="18"/>
    </row>
    <row r="33" spans="1:8" ht="19.5" customHeight="1" x14ac:dyDescent="0.25">
      <c r="A33" s="90" t="s">
        <v>16</v>
      </c>
      <c r="B33" s="90"/>
      <c r="C33" s="90"/>
      <c r="D33" s="90"/>
      <c r="E33" s="90"/>
    </row>
    <row r="34" spans="1:8" ht="31.5" customHeight="1" x14ac:dyDescent="0.25">
      <c r="A34" s="90" t="s">
        <v>27</v>
      </c>
      <c r="B34" s="90"/>
      <c r="C34" s="90"/>
      <c r="D34" s="90"/>
      <c r="E34" s="90"/>
      <c r="F34" s="14"/>
      <c r="G34" s="14"/>
      <c r="H34" s="16"/>
    </row>
    <row r="35" spans="1:8" x14ac:dyDescent="0.25">
      <c r="A35" s="90" t="s">
        <v>14</v>
      </c>
      <c r="B35" s="90"/>
      <c r="C35" s="90"/>
      <c r="D35" s="90"/>
      <c r="E35" s="90"/>
    </row>
    <row r="36" spans="1:8" x14ac:dyDescent="0.25">
      <c r="A36" s="100" t="s">
        <v>5</v>
      </c>
      <c r="B36" s="100"/>
      <c r="C36" s="100"/>
      <c r="D36" s="100"/>
      <c r="E36" s="100"/>
    </row>
    <row r="37" spans="1:8" x14ac:dyDescent="0.25">
      <c r="A37" s="90" t="s">
        <v>14</v>
      </c>
      <c r="B37" s="90"/>
      <c r="C37" s="90"/>
      <c r="D37" s="90"/>
      <c r="E37" s="90"/>
    </row>
    <row r="38" spans="1:8" x14ac:dyDescent="0.25">
      <c r="A38" s="97" t="s">
        <v>45</v>
      </c>
      <c r="B38" s="97"/>
      <c r="C38" s="97"/>
      <c r="D38" s="97"/>
      <c r="E38" s="5"/>
    </row>
    <row r="39" spans="1:8" x14ac:dyDescent="0.25">
      <c r="B39" s="98" t="s">
        <v>15</v>
      </c>
      <c r="C39" s="98"/>
      <c r="D39" s="98"/>
      <c r="E39" s="6" t="s">
        <v>6</v>
      </c>
    </row>
    <row r="40" spans="1:8" x14ac:dyDescent="0.25">
      <c r="A40" s="42"/>
      <c r="B40" s="42"/>
      <c r="C40" s="42"/>
      <c r="D40" s="42"/>
      <c r="E40" s="42"/>
    </row>
    <row r="41" spans="1:8" x14ac:dyDescent="0.25">
      <c r="A41" s="97" t="s">
        <v>37</v>
      </c>
      <c r="B41" s="97"/>
      <c r="C41" s="97"/>
      <c r="D41" s="97"/>
      <c r="E41" s="5"/>
    </row>
    <row r="42" spans="1:8" x14ac:dyDescent="0.25">
      <c r="B42" s="99" t="s">
        <v>15</v>
      </c>
      <c r="C42" s="99"/>
      <c r="D42" s="99"/>
      <c r="E42" s="6" t="s">
        <v>6</v>
      </c>
    </row>
    <row r="43" spans="1:8" x14ac:dyDescent="0.25">
      <c r="B43" s="45"/>
      <c r="C43" s="45"/>
      <c r="D43" s="45"/>
      <c r="E43" s="6"/>
    </row>
    <row r="44" spans="1:8" x14ac:dyDescent="0.25">
      <c r="B44" s="45"/>
      <c r="C44" s="45"/>
      <c r="D44" s="45"/>
      <c r="E44" s="6"/>
    </row>
    <row r="45" spans="1:8" x14ac:dyDescent="0.25">
      <c r="B45" s="45"/>
      <c r="C45" s="45"/>
      <c r="D45" s="45"/>
      <c r="E45" s="6"/>
    </row>
    <row r="46" spans="1:8" x14ac:dyDescent="0.25">
      <c r="A46" s="37" t="s">
        <v>32</v>
      </c>
    </row>
    <row r="47" spans="1:8" x14ac:dyDescent="0.25">
      <c r="A47" s="14" t="s">
        <v>28</v>
      </c>
      <c r="B47" s="19"/>
    </row>
    <row r="48" spans="1:8" x14ac:dyDescent="0.25">
      <c r="A48" s="14" t="s">
        <v>34</v>
      </c>
      <c r="B48" s="22">
        <f>'2кв'!B52</f>
        <v>-172864.11399999997</v>
      </c>
    </row>
    <row r="49" spans="1:2" x14ac:dyDescent="0.25">
      <c r="A49" s="44" t="s">
        <v>69</v>
      </c>
      <c r="B49" s="23"/>
    </row>
    <row r="50" spans="1:2" x14ac:dyDescent="0.25">
      <c r="A50" s="2" t="s">
        <v>43</v>
      </c>
      <c r="B50" s="27">
        <f>179822.71-84.64</f>
        <v>179738.06999999998</v>
      </c>
    </row>
    <row r="51" spans="1:2" ht="29.25" customHeight="1" x14ac:dyDescent="0.25">
      <c r="A51" s="44" t="s">
        <v>33</v>
      </c>
      <c r="B51" s="24">
        <f>E29</f>
        <v>176673.26400000002</v>
      </c>
    </row>
    <row r="52" spans="1:2" x14ac:dyDescent="0.25">
      <c r="A52" s="20" t="s">
        <v>29</v>
      </c>
      <c r="B52" s="21">
        <f>B48+B50-B51</f>
        <v>-169799.30800000002</v>
      </c>
    </row>
  </sheetData>
  <mergeCells count="28">
    <mergeCell ref="A8:E8"/>
    <mergeCell ref="A1:E1"/>
    <mergeCell ref="A2:E2"/>
    <mergeCell ref="A3:E3"/>
    <mergeCell ref="A6:E6"/>
    <mergeCell ref="A7:E7"/>
    <mergeCell ref="F31:G3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1:E31"/>
    <mergeCell ref="A38:D38"/>
    <mergeCell ref="B39:D39"/>
    <mergeCell ref="A41:D41"/>
    <mergeCell ref="B42:D42"/>
    <mergeCell ref="A32:E32"/>
    <mergeCell ref="A33:E33"/>
    <mergeCell ref="A34:E34"/>
    <mergeCell ref="A35:E35"/>
    <mergeCell ref="A36:E36"/>
    <mergeCell ref="A37:E37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SheetLayoutView="100" workbookViewId="0">
      <selection activeCell="D29" sqref="D29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140625" style="2" customWidth="1"/>
    <col min="4" max="4" width="13.42578125" style="2" customWidth="1"/>
    <col min="5" max="5" width="14.140625" style="2" customWidth="1"/>
    <col min="6" max="6" width="11.140625" style="2" bestFit="1" customWidth="1"/>
    <col min="7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28.1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71</v>
      </c>
      <c r="B3" s="89"/>
      <c r="C3" s="89"/>
      <c r="D3" s="89"/>
      <c r="E3" s="89"/>
    </row>
    <row r="4" spans="1:5" s="1" customFormat="1" ht="15.6" customHeight="1" x14ac:dyDescent="0.25">
      <c r="A4" s="51" t="s">
        <v>11</v>
      </c>
      <c r="B4" s="4"/>
      <c r="C4" s="4"/>
      <c r="D4" s="2"/>
      <c r="E4" s="52">
        <v>46022</v>
      </c>
    </row>
    <row r="5" spans="1:5" x14ac:dyDescent="0.25">
      <c r="A5" s="49"/>
      <c r="B5" s="4"/>
      <c r="C5" s="4"/>
      <c r="D5" s="4"/>
      <c r="E5" s="4"/>
    </row>
    <row r="6" spans="1:5" ht="18" customHeight="1" x14ac:dyDescent="0.25">
      <c r="A6" s="90" t="s">
        <v>0</v>
      </c>
      <c r="B6" s="90"/>
      <c r="C6" s="90"/>
      <c r="D6" s="90"/>
      <c r="E6" s="90"/>
    </row>
    <row r="7" spans="1:5" ht="21.75" customHeight="1" x14ac:dyDescent="0.25">
      <c r="A7" s="91" t="s">
        <v>20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ht="17.25" customHeight="1" x14ac:dyDescent="0.25">
      <c r="A9" s="93" t="s">
        <v>48</v>
      </c>
      <c r="B9" s="93"/>
      <c r="C9" s="93"/>
      <c r="D9" s="93"/>
      <c r="E9" s="93"/>
    </row>
    <row r="10" spans="1:5" ht="31.5" customHeight="1" x14ac:dyDescent="0.25">
      <c r="A10" s="93" t="s">
        <v>47</v>
      </c>
      <c r="B10" s="93"/>
      <c r="C10" s="93"/>
      <c r="D10" s="93"/>
      <c r="E10" s="93"/>
    </row>
    <row r="11" spans="1:5" ht="18.75" customHeight="1" x14ac:dyDescent="0.25">
      <c r="A11" s="90" t="s">
        <v>24</v>
      </c>
      <c r="B11" s="90"/>
      <c r="C11" s="90"/>
      <c r="D11" s="90"/>
      <c r="E11" s="90"/>
    </row>
    <row r="12" spans="1:5" ht="18" customHeight="1" x14ac:dyDescent="0.25">
      <c r="A12" s="85" t="s">
        <v>2</v>
      </c>
      <c r="B12" s="94"/>
      <c r="C12" s="94"/>
      <c r="D12" s="94"/>
      <c r="E12" s="94"/>
    </row>
    <row r="13" spans="1:5" x14ac:dyDescent="0.25">
      <c r="A13" s="90" t="s">
        <v>44</v>
      </c>
      <c r="B13" s="90"/>
      <c r="C13" s="90"/>
      <c r="D13" s="90"/>
      <c r="E13" s="90"/>
    </row>
    <row r="14" spans="1:5" ht="17.25" customHeight="1" x14ac:dyDescent="0.25">
      <c r="A14" s="85" t="s">
        <v>12</v>
      </c>
      <c r="B14" s="94"/>
      <c r="C14" s="94"/>
      <c r="D14" s="94"/>
      <c r="E14" s="94"/>
    </row>
    <row r="15" spans="1:5" ht="33.6" customHeight="1" x14ac:dyDescent="0.25">
      <c r="A15" s="90" t="s">
        <v>13</v>
      </c>
      <c r="B15" s="90"/>
      <c r="C15" s="90"/>
      <c r="D15" s="90"/>
      <c r="E15" s="90"/>
    </row>
    <row r="16" spans="1:5" ht="63.75" customHeight="1" x14ac:dyDescent="0.25">
      <c r="A16" s="90" t="s">
        <v>21</v>
      </c>
      <c r="B16" s="90"/>
      <c r="C16" s="90"/>
      <c r="D16" s="90"/>
      <c r="E16" s="90"/>
    </row>
    <row r="17" spans="1:8" ht="36.75" customHeight="1" x14ac:dyDescent="0.25">
      <c r="A17" s="95" t="s">
        <v>22</v>
      </c>
      <c r="B17" s="95"/>
      <c r="C17" s="95"/>
      <c r="D17" s="95"/>
      <c r="E17" s="95"/>
    </row>
    <row r="18" spans="1:8" ht="17.25" customHeight="1" x14ac:dyDescent="0.25">
      <c r="A18" s="95"/>
      <c r="B18" s="95"/>
      <c r="C18" s="95"/>
      <c r="D18" s="95"/>
      <c r="E18" s="95"/>
      <c r="F18" s="2">
        <v>1781.6</v>
      </c>
      <c r="G18" s="2">
        <v>3</v>
      </c>
    </row>
    <row r="19" spans="1:8" ht="135" x14ac:dyDescent="0.25">
      <c r="A19" s="3" t="s">
        <v>30</v>
      </c>
      <c r="B19" s="3" t="s">
        <v>8</v>
      </c>
      <c r="C19" s="3" t="s">
        <v>3</v>
      </c>
      <c r="D19" s="3" t="s">
        <v>31</v>
      </c>
      <c r="E19" s="3" t="s">
        <v>7</v>
      </c>
    </row>
    <row r="20" spans="1:8" ht="51" x14ac:dyDescent="0.25">
      <c r="A20" s="25" t="s">
        <v>38</v>
      </c>
      <c r="B20" s="9" t="s">
        <v>35</v>
      </c>
      <c r="C20" s="3" t="s">
        <v>4</v>
      </c>
      <c r="D20" s="3">
        <v>18.899999999999999</v>
      </c>
      <c r="E20" s="8">
        <f>D20*F18*G18</f>
        <v>101016.72</v>
      </c>
    </row>
    <row r="21" spans="1:8" x14ac:dyDescent="0.25">
      <c r="A21" s="7" t="s">
        <v>36</v>
      </c>
      <c r="B21" s="9" t="s">
        <v>23</v>
      </c>
      <c r="C21" s="3" t="s">
        <v>4</v>
      </c>
      <c r="D21" s="3">
        <v>7.13</v>
      </c>
      <c r="E21" s="8">
        <f>D21*F18*G18</f>
        <v>38108.423999999999</v>
      </c>
    </row>
    <row r="22" spans="1:8" ht="38.25" x14ac:dyDescent="0.25">
      <c r="A22" s="7" t="s">
        <v>18</v>
      </c>
      <c r="B22" s="9" t="s">
        <v>19</v>
      </c>
      <c r="C22" s="3" t="s">
        <v>4</v>
      </c>
      <c r="D22" s="3"/>
      <c r="E22" s="28">
        <v>0</v>
      </c>
    </row>
    <row r="23" spans="1:8" x14ac:dyDescent="0.25">
      <c r="A23" s="7" t="s">
        <v>41</v>
      </c>
      <c r="B23" s="9" t="s">
        <v>72</v>
      </c>
      <c r="C23" s="3" t="s">
        <v>25</v>
      </c>
      <c r="D23" s="3"/>
      <c r="E23" s="28">
        <f>1916.24+1703.46</f>
        <v>3619.7</v>
      </c>
    </row>
    <row r="24" spans="1:8" x14ac:dyDescent="0.25">
      <c r="A24" s="7" t="s">
        <v>39</v>
      </c>
      <c r="B24" s="9" t="s">
        <v>72</v>
      </c>
      <c r="C24" s="3" t="s">
        <v>25</v>
      </c>
      <c r="D24" s="3"/>
      <c r="E24" s="28">
        <f>1267.76+1426.13</f>
        <v>2693.8900000000003</v>
      </c>
    </row>
    <row r="25" spans="1:8" x14ac:dyDescent="0.25">
      <c r="A25" s="7" t="s">
        <v>40</v>
      </c>
      <c r="B25" s="9" t="s">
        <v>72</v>
      </c>
      <c r="C25" s="3" t="s">
        <v>25</v>
      </c>
      <c r="D25" s="3"/>
      <c r="E25" s="28">
        <f>888+964.96+1101.12</f>
        <v>2954.08</v>
      </c>
      <c r="F25" s="84"/>
    </row>
    <row r="26" spans="1:8" x14ac:dyDescent="0.25">
      <c r="A26" s="26" t="s">
        <v>42</v>
      </c>
      <c r="B26" s="9" t="s">
        <v>72</v>
      </c>
      <c r="C26" s="3" t="s">
        <v>25</v>
      </c>
      <c r="D26" s="3"/>
      <c r="E26" s="28">
        <v>290</v>
      </c>
    </row>
    <row r="27" spans="1:8" s="36" customFormat="1" x14ac:dyDescent="0.25">
      <c r="A27" s="46"/>
      <c r="B27" s="33"/>
      <c r="C27" s="34"/>
      <c r="D27" s="34"/>
      <c r="E27" s="35"/>
    </row>
    <row r="28" spans="1:8" s="14" customFormat="1" ht="14.25" x14ac:dyDescent="0.2">
      <c r="A28" s="10" t="s">
        <v>26</v>
      </c>
      <c r="B28" s="11"/>
      <c r="C28" s="12"/>
      <c r="D28" s="12"/>
      <c r="E28" s="13">
        <f>SUM(E20:E27)</f>
        <v>148682.81400000001</v>
      </c>
    </row>
    <row r="30" spans="1:8" ht="28.9" customHeight="1" x14ac:dyDescent="0.25">
      <c r="A30" s="96" t="s">
        <v>94</v>
      </c>
      <c r="B30" s="96"/>
      <c r="C30" s="96"/>
      <c r="D30" s="96"/>
      <c r="E30" s="96"/>
      <c r="F30" s="92"/>
      <c r="G30" s="90"/>
      <c r="H30" s="15"/>
    </row>
    <row r="31" spans="1:8" ht="28.15" customHeight="1" x14ac:dyDescent="0.25">
      <c r="A31" s="90" t="s">
        <v>17</v>
      </c>
      <c r="B31" s="90"/>
      <c r="C31" s="90"/>
      <c r="D31" s="90"/>
      <c r="E31" s="90"/>
      <c r="F31" s="17"/>
      <c r="G31" s="18"/>
    </row>
    <row r="32" spans="1:8" ht="19.5" customHeight="1" x14ac:dyDescent="0.25">
      <c r="A32" s="90" t="s">
        <v>16</v>
      </c>
      <c r="B32" s="90"/>
      <c r="C32" s="90"/>
      <c r="D32" s="90"/>
      <c r="E32" s="90"/>
    </row>
    <row r="33" spans="1:8" ht="31.5" customHeight="1" x14ac:dyDescent="0.25">
      <c r="A33" s="90" t="s">
        <v>27</v>
      </c>
      <c r="B33" s="90"/>
      <c r="C33" s="90"/>
      <c r="D33" s="90"/>
      <c r="E33" s="90"/>
      <c r="F33" s="14"/>
      <c r="G33" s="14"/>
      <c r="H33" s="16"/>
    </row>
    <row r="34" spans="1:8" x14ac:dyDescent="0.25">
      <c r="A34" s="90" t="s">
        <v>14</v>
      </c>
      <c r="B34" s="90"/>
      <c r="C34" s="90"/>
      <c r="D34" s="90"/>
      <c r="E34" s="90"/>
    </row>
    <row r="35" spans="1:8" x14ac:dyDescent="0.25">
      <c r="A35" s="100" t="s">
        <v>5</v>
      </c>
      <c r="B35" s="100"/>
      <c r="C35" s="100"/>
      <c r="D35" s="100"/>
      <c r="E35" s="100"/>
    </row>
    <row r="36" spans="1:8" x14ac:dyDescent="0.25">
      <c r="A36" s="90" t="s">
        <v>14</v>
      </c>
      <c r="B36" s="90"/>
      <c r="C36" s="90"/>
      <c r="D36" s="90"/>
      <c r="E36" s="90"/>
    </row>
    <row r="37" spans="1:8" x14ac:dyDescent="0.25">
      <c r="A37" s="97" t="s">
        <v>45</v>
      </c>
      <c r="B37" s="97"/>
      <c r="C37" s="97"/>
      <c r="D37" s="97"/>
      <c r="E37" s="5"/>
    </row>
    <row r="38" spans="1:8" x14ac:dyDescent="0.25">
      <c r="B38" s="98" t="s">
        <v>15</v>
      </c>
      <c r="C38" s="98"/>
      <c r="D38" s="98"/>
      <c r="E38" s="6" t="s">
        <v>6</v>
      </c>
    </row>
    <row r="39" spans="1:8" x14ac:dyDescent="0.25">
      <c r="A39" s="48"/>
      <c r="B39" s="48"/>
      <c r="C39" s="48"/>
      <c r="D39" s="48"/>
      <c r="E39" s="48"/>
    </row>
    <row r="40" spans="1:8" x14ac:dyDescent="0.25">
      <c r="A40" s="97" t="s">
        <v>37</v>
      </c>
      <c r="B40" s="97"/>
      <c r="C40" s="97"/>
      <c r="D40" s="97"/>
      <c r="E40" s="5"/>
    </row>
    <row r="41" spans="1:8" x14ac:dyDescent="0.25">
      <c r="B41" s="99" t="s">
        <v>15</v>
      </c>
      <c r="C41" s="99"/>
      <c r="D41" s="99"/>
      <c r="E41" s="6" t="s">
        <v>6</v>
      </c>
    </row>
    <row r="42" spans="1:8" x14ac:dyDescent="0.25">
      <c r="B42" s="47"/>
      <c r="C42" s="47"/>
      <c r="D42" s="47"/>
      <c r="E42" s="6"/>
    </row>
    <row r="43" spans="1:8" x14ac:dyDescent="0.25">
      <c r="B43" s="47"/>
      <c r="C43" s="47"/>
      <c r="D43" s="47"/>
      <c r="E43" s="6"/>
    </row>
    <row r="44" spans="1:8" x14ac:dyDescent="0.25">
      <c r="B44" s="47"/>
      <c r="C44" s="47"/>
      <c r="D44" s="47"/>
      <c r="E44" s="6"/>
    </row>
    <row r="45" spans="1:8" x14ac:dyDescent="0.25">
      <c r="A45" s="37" t="s">
        <v>32</v>
      </c>
    </row>
    <row r="46" spans="1:8" x14ac:dyDescent="0.25">
      <c r="A46" s="14" t="s">
        <v>28</v>
      </c>
      <c r="B46" s="19"/>
    </row>
    <row r="47" spans="1:8" x14ac:dyDescent="0.25">
      <c r="A47" s="14" t="s">
        <v>34</v>
      </c>
      <c r="B47" s="22">
        <f>'3кв'!B52</f>
        <v>-169799.30800000002</v>
      </c>
    </row>
    <row r="48" spans="1:8" x14ac:dyDescent="0.25">
      <c r="A48" s="50" t="s">
        <v>95</v>
      </c>
      <c r="B48" s="23"/>
    </row>
    <row r="49" spans="1:2" x14ac:dyDescent="0.25">
      <c r="A49" s="2" t="s">
        <v>43</v>
      </c>
      <c r="B49" s="27">
        <f>173522.11-332.77+300</f>
        <v>173489.34</v>
      </c>
    </row>
    <row r="50" spans="1:2" ht="29.25" customHeight="1" x14ac:dyDescent="0.25">
      <c r="A50" s="50" t="s">
        <v>33</v>
      </c>
      <c r="B50" s="24">
        <f>E28</f>
        <v>148682.81400000001</v>
      </c>
    </row>
    <row r="51" spans="1:2" x14ac:dyDescent="0.25">
      <c r="A51" s="20" t="s">
        <v>29</v>
      </c>
      <c r="B51" s="21">
        <f>B47+B49-B50</f>
        <v>-144992.78200000004</v>
      </c>
    </row>
  </sheetData>
  <mergeCells count="28">
    <mergeCell ref="A37:D37"/>
    <mergeCell ref="B38:D38"/>
    <mergeCell ref="A40:D40"/>
    <mergeCell ref="B41:D41"/>
    <mergeCell ref="A31:E31"/>
    <mergeCell ref="A32:E32"/>
    <mergeCell ref="A33:E33"/>
    <mergeCell ref="A34:E34"/>
    <mergeCell ref="A35:E35"/>
    <mergeCell ref="A36:E36"/>
    <mergeCell ref="F30:G3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0:E30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SheetLayoutView="100" workbookViewId="0">
      <selection activeCell="B33" sqref="B33:B34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102" t="s">
        <v>73</v>
      </c>
      <c r="B1" s="102"/>
      <c r="C1" s="102"/>
      <c r="D1" s="53"/>
    </row>
    <row r="2" spans="1:5" x14ac:dyDescent="0.25">
      <c r="A2" s="103" t="s">
        <v>74</v>
      </c>
      <c r="B2" s="103"/>
      <c r="C2" s="103"/>
      <c r="D2" s="54"/>
    </row>
    <row r="3" spans="1:5" x14ac:dyDescent="0.25">
      <c r="A3" s="103" t="s">
        <v>92</v>
      </c>
      <c r="B3" s="103"/>
      <c r="C3" s="103"/>
      <c r="D3" s="54"/>
    </row>
    <row r="4" spans="1:5" x14ac:dyDescent="0.25">
      <c r="A4" s="102" t="s">
        <v>75</v>
      </c>
      <c r="B4" s="102"/>
      <c r="C4" s="102"/>
      <c r="D4" s="53"/>
    </row>
    <row r="5" spans="1:5" x14ac:dyDescent="0.25">
      <c r="A5" s="104"/>
      <c r="B5" s="104"/>
      <c r="C5" s="104"/>
    </row>
    <row r="6" spans="1:5" x14ac:dyDescent="0.25">
      <c r="A6" s="54"/>
      <c r="B6" s="55" t="s">
        <v>76</v>
      </c>
      <c r="C6" s="56">
        <f>'1кв'!B48</f>
        <v>-155544.6</v>
      </c>
      <c r="D6" s="57"/>
    </row>
    <row r="7" spans="1:5" x14ac:dyDescent="0.25">
      <c r="A7" s="58" t="s">
        <v>77</v>
      </c>
      <c r="B7" s="55" t="s">
        <v>96</v>
      </c>
      <c r="C7" s="56"/>
      <c r="D7" s="57"/>
    </row>
    <row r="8" spans="1:5" x14ac:dyDescent="0.25">
      <c r="A8" s="54"/>
      <c r="B8" s="59" t="s">
        <v>78</v>
      </c>
      <c r="C8" s="56"/>
      <c r="D8" s="57"/>
    </row>
    <row r="9" spans="1:5" x14ac:dyDescent="0.25">
      <c r="A9" s="54"/>
      <c r="B9" s="60" t="s">
        <v>97</v>
      </c>
      <c r="C9" s="56"/>
      <c r="D9" s="57"/>
    </row>
    <row r="10" spans="1:5" x14ac:dyDescent="0.25">
      <c r="A10" s="54"/>
      <c r="B10" s="60" t="s">
        <v>99</v>
      </c>
      <c r="C10" s="56"/>
      <c r="D10" s="57"/>
    </row>
    <row r="11" spans="1:5" x14ac:dyDescent="0.25">
      <c r="A11" s="54"/>
      <c r="B11" s="60" t="s">
        <v>98</v>
      </c>
      <c r="C11" s="56"/>
      <c r="D11" s="57"/>
    </row>
    <row r="12" spans="1:5" x14ac:dyDescent="0.25">
      <c r="B12" s="61" t="s">
        <v>79</v>
      </c>
      <c r="C12" s="62">
        <f>'1кв'!B50+'2кв'!B50+'3кв'!B50+'4кв'!B49</f>
        <v>647561.8899999999</v>
      </c>
      <c r="D12" s="63"/>
      <c r="E12" s="64"/>
    </row>
    <row r="13" spans="1:5" x14ac:dyDescent="0.25">
      <c r="A13" s="65"/>
      <c r="B13" s="61" t="s">
        <v>80</v>
      </c>
      <c r="C13" s="66">
        <f>SUM(C12:C12)</f>
        <v>647561.8899999999</v>
      </c>
      <c r="D13" s="57"/>
    </row>
    <row r="14" spans="1:5" x14ac:dyDescent="0.25">
      <c r="B14" s="101"/>
      <c r="C14" s="101"/>
      <c r="D14" s="67"/>
    </row>
    <row r="15" spans="1:5" ht="17.25" customHeight="1" x14ac:dyDescent="0.25">
      <c r="A15" s="68" t="s">
        <v>81</v>
      </c>
      <c r="B15" s="25" t="s">
        <v>82</v>
      </c>
      <c r="C15" s="62">
        <f>'1кв'!E20+'2кв'!E20+'3кв'!E20+'4кв'!E20</f>
        <v>396370.36800000002</v>
      </c>
      <c r="D15" s="67"/>
    </row>
    <row r="16" spans="1:5" x14ac:dyDescent="0.25">
      <c r="A16" s="68"/>
      <c r="B16" s="69" t="s">
        <v>36</v>
      </c>
      <c r="C16" s="62">
        <f>'1кв'!E21+'2кв'!E21+'3кв'!E21+'4кв'!E21</f>
        <v>145806.14399999997</v>
      </c>
      <c r="D16" s="67"/>
    </row>
    <row r="17" spans="1:7" ht="15" customHeight="1" x14ac:dyDescent="0.25">
      <c r="A17" s="68"/>
      <c r="B17" s="7" t="s">
        <v>18</v>
      </c>
      <c r="C17" s="62">
        <f>'1кв'!E22+'2кв'!E22+'3кв'!E22+'4кв'!E22</f>
        <v>0</v>
      </c>
      <c r="D17" s="67"/>
    </row>
    <row r="18" spans="1:7" x14ac:dyDescent="0.25">
      <c r="A18" s="68"/>
      <c r="B18" s="60" t="s">
        <v>41</v>
      </c>
      <c r="C18" s="62">
        <f>'1кв'!E23+'2кв'!E23+'3кв'!E23+'4кв'!E23</f>
        <v>32910.18</v>
      </c>
      <c r="D18" s="67"/>
    </row>
    <row r="19" spans="1:7" x14ac:dyDescent="0.25">
      <c r="A19" s="68"/>
      <c r="B19" s="60" t="s">
        <v>39</v>
      </c>
      <c r="C19" s="62">
        <f>'1кв'!E24+'2кв'!E24+'3кв'!E24+'4кв'!E24</f>
        <v>24912.75</v>
      </c>
      <c r="D19" s="67"/>
    </row>
    <row r="20" spans="1:7" x14ac:dyDescent="0.25">
      <c r="A20" s="68"/>
      <c r="B20" s="60" t="s">
        <v>40</v>
      </c>
      <c r="C20" s="62">
        <f>'1кв'!E25+'2кв'!E25+'3кв'!E25+'4кв'!E25</f>
        <v>11073.310000000001</v>
      </c>
      <c r="D20" s="67">
        <f>SUM(C18:C20)</f>
        <v>68896.240000000005</v>
      </c>
    </row>
    <row r="21" spans="1:7" x14ac:dyDescent="0.25">
      <c r="B21" s="70" t="s">
        <v>83</v>
      </c>
      <c r="C21" s="62">
        <f>'1кв'!E26+'2кв'!E26+'3кв'!E26+'4кв'!E26</f>
        <v>9705.98</v>
      </c>
      <c r="D21" s="67"/>
      <c r="E21" s="64"/>
    </row>
    <row r="22" spans="1:7" x14ac:dyDescent="0.25">
      <c r="A22" s="68"/>
      <c r="B22" s="71" t="s">
        <v>93</v>
      </c>
      <c r="C22" s="62">
        <f>'2кв'!E27+'3кв'!E27+'3кв'!E28</f>
        <v>6942.72</v>
      </c>
      <c r="D22" s="67"/>
    </row>
    <row r="23" spans="1:7" x14ac:dyDescent="0.25">
      <c r="A23" s="68"/>
      <c r="B23" s="59" t="s">
        <v>84</v>
      </c>
      <c r="C23" s="62">
        <f>'1кв'!E27</f>
        <v>9288.6200000000008</v>
      </c>
      <c r="D23" s="67"/>
    </row>
    <row r="24" spans="1:7" x14ac:dyDescent="0.25">
      <c r="A24" s="68"/>
      <c r="B24" s="59" t="s">
        <v>78</v>
      </c>
      <c r="C24" s="72"/>
      <c r="D24" s="67"/>
      <c r="G24" s="64"/>
    </row>
    <row r="25" spans="1:7" x14ac:dyDescent="0.25">
      <c r="A25" s="68"/>
      <c r="B25" s="73" t="s">
        <v>104</v>
      </c>
      <c r="C25" s="74">
        <f>'1кв'!E27</f>
        <v>9288.6200000000008</v>
      </c>
      <c r="D25" s="67"/>
    </row>
    <row r="26" spans="1:7" x14ac:dyDescent="0.25">
      <c r="A26" s="68"/>
      <c r="B26" s="73"/>
      <c r="C26" s="74"/>
      <c r="D26" s="67"/>
    </row>
    <row r="27" spans="1:7" x14ac:dyDescent="0.25">
      <c r="B27" s="75" t="s">
        <v>85</v>
      </c>
      <c r="C27" s="76">
        <f>SUM(C15:C23)</f>
        <v>637010.07200000004</v>
      </c>
      <c r="D27" s="67"/>
      <c r="E27" s="64"/>
    </row>
    <row r="28" spans="1:7" x14ac:dyDescent="0.25">
      <c r="B28" s="75" t="s">
        <v>91</v>
      </c>
      <c r="C28" s="77">
        <f>C6+C13-C27</f>
        <v>-144992.78200000012</v>
      </c>
      <c r="D28" s="67"/>
    </row>
    <row r="29" spans="1:7" x14ac:dyDescent="0.25">
      <c r="B29" s="58"/>
      <c r="C29" s="58"/>
      <c r="D29" s="67"/>
    </row>
    <row r="30" spans="1:7" x14ac:dyDescent="0.25">
      <c r="B30" s="78" t="s">
        <v>86</v>
      </c>
      <c r="C30" s="78"/>
      <c r="D30" s="67"/>
    </row>
    <row r="31" spans="1:7" x14ac:dyDescent="0.25">
      <c r="B31" s="78" t="s">
        <v>87</v>
      </c>
      <c r="C31" s="79">
        <v>46832.45</v>
      </c>
      <c r="D31" s="67"/>
    </row>
    <row r="32" spans="1:7" x14ac:dyDescent="0.25">
      <c r="B32" s="80" t="s">
        <v>100</v>
      </c>
      <c r="C32" s="81">
        <v>66538.27</v>
      </c>
      <c r="D32" s="67"/>
    </row>
    <row r="33" spans="1:4" x14ac:dyDescent="0.25">
      <c r="B33" s="78" t="s">
        <v>88</v>
      </c>
      <c r="C33" s="82">
        <f>C32-C31</f>
        <v>19705.820000000007</v>
      </c>
      <c r="D33" s="67"/>
    </row>
    <row r="34" spans="1:4" x14ac:dyDescent="0.25">
      <c r="B34" s="58"/>
      <c r="C34" s="58"/>
      <c r="D34" s="67"/>
    </row>
    <row r="35" spans="1:4" x14ac:dyDescent="0.25">
      <c r="A35" s="1" t="s">
        <v>89</v>
      </c>
      <c r="B35" s="58" t="s">
        <v>101</v>
      </c>
      <c r="C35" s="58"/>
      <c r="D35" s="67"/>
    </row>
    <row r="36" spans="1:4" x14ac:dyDescent="0.25">
      <c r="B36" s="58" t="s">
        <v>102</v>
      </c>
      <c r="C36" s="58"/>
      <c r="D36" s="67"/>
    </row>
    <row r="37" spans="1:4" x14ac:dyDescent="0.25">
      <c r="B37" s="58" t="s">
        <v>103</v>
      </c>
      <c r="C37" s="58"/>
      <c r="D37" s="67"/>
    </row>
    <row r="38" spans="1:4" s="2" customFormat="1" x14ac:dyDescent="0.25">
      <c r="A38" s="1"/>
      <c r="B38" s="78" t="s">
        <v>90</v>
      </c>
      <c r="C38" s="58"/>
      <c r="D38" s="83"/>
    </row>
    <row r="39" spans="1:4" x14ac:dyDescent="0.25">
      <c r="B39" s="58"/>
      <c r="C39" s="58"/>
      <c r="D39" s="67"/>
    </row>
    <row r="40" spans="1:4" x14ac:dyDescent="0.25">
      <c r="B40" s="58"/>
      <c r="C40" s="58"/>
      <c r="D40" s="67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2026-03-10T13:36:36Z</dcterms:modified>
</cp:coreProperties>
</file>