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19410" windowHeight="11010" activeTab="4"/>
  </bookViews>
  <sheets>
    <sheet name="1кв" sheetId="16" r:id="rId1"/>
    <sheet name="2кв" sheetId="17" r:id="rId2"/>
    <sheet name="3кв" sheetId="18" r:id="rId3"/>
    <sheet name="4кв" sheetId="19" r:id="rId4"/>
    <sheet name="отчет" sheetId="20" r:id="rId5"/>
  </sheets>
  <definedNames>
    <definedName name="_xlnm.Print_Area" localSheetId="0">'1кв'!$A$1:$E$51</definedName>
    <definedName name="_xlnm.Print_Area" localSheetId="1">'2кв'!$A$1:$E$49</definedName>
    <definedName name="_xlnm.Print_Area" localSheetId="2">'3кв'!$A$1:$E$54</definedName>
    <definedName name="_xlnm.Print_Area" localSheetId="3">'4кв'!$A$1:$E$48</definedName>
    <definedName name="_xlnm.Print_Area" localSheetId="4">отчет!$A$1:$C$39</definedName>
  </definedNames>
  <calcPr calcId="145621"/>
</workbook>
</file>

<file path=xl/calcChain.xml><?xml version="1.0" encoding="utf-8"?>
<calcChain xmlns="http://schemas.openxmlformats.org/spreadsheetml/2006/main">
  <c r="C26" i="20" l="1"/>
  <c r="C16" i="20" l="1"/>
  <c r="E29" i="16"/>
  <c r="E26" i="19"/>
  <c r="B45" i="19" l="1"/>
  <c r="C8" i="20" s="1"/>
  <c r="D32" i="18"/>
  <c r="C19" i="20"/>
  <c r="C15" i="20"/>
  <c r="C13" i="20"/>
  <c r="C14" i="20"/>
  <c r="C12" i="20"/>
  <c r="C9" i="20"/>
  <c r="C6" i="20"/>
  <c r="C17" i="20"/>
  <c r="E24" i="19"/>
  <c r="E23" i="19"/>
  <c r="E22" i="19"/>
  <c r="B47" i="19" s="1"/>
  <c r="C10" i="20" l="1"/>
  <c r="C20" i="20"/>
  <c r="E32" i="18"/>
  <c r="E27" i="18"/>
  <c r="E28" i="18"/>
  <c r="E30" i="18"/>
  <c r="E31" i="18"/>
  <c r="E26" i="18"/>
  <c r="E24" i="18"/>
  <c r="E23" i="18"/>
  <c r="E22" i="18"/>
  <c r="C21" i="20" l="1"/>
  <c r="B53" i="18"/>
  <c r="E24" i="17"/>
  <c r="E26" i="17"/>
  <c r="E23" i="17"/>
  <c r="E22" i="17"/>
  <c r="E27" i="17" s="1"/>
  <c r="B48" i="17" s="1"/>
  <c r="E27" i="16" l="1"/>
  <c r="E28" i="16"/>
  <c r="E26" i="16"/>
  <c r="E24" i="16" l="1"/>
  <c r="E23" i="16"/>
  <c r="E22" i="16"/>
  <c r="B50" i="16" l="1"/>
  <c r="B51" i="16" s="1"/>
  <c r="B44" i="17" s="1"/>
  <c r="B49" i="17" s="1"/>
  <c r="B49" i="18" s="1"/>
  <c r="B54" i="18" s="1"/>
  <c r="B43" i="19" s="1"/>
  <c r="B48" i="19" s="1"/>
</calcChain>
</file>

<file path=xl/sharedStrings.xml><?xml version="1.0" encoding="utf-8"?>
<sst xmlns="http://schemas.openxmlformats.org/spreadsheetml/2006/main" count="293" uniqueCount="115">
  <si>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</si>
  <si>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</si>
  <si>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</si>
  <si>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</si>
  <si>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</si>
  <si>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</si>
  <si>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</si>
  <si>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</si>
  <si>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</si>
  <si>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</si>
  <si>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</si>
  <si>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</si>
  <si>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</si>
  <si>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</si>
  <si>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</si>
  <si>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</si>
  <si>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</si>
  <si>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</si>
  <si>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</si>
  <si>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</si>
  <si>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</si>
  <si>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</si>
  <si>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</si>
  <si>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</si>
  <si>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</si>
  <si>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г. Россошь, ул. Комсомольская, д. 13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</si>
  <si>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№14,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40 от 28.04.2015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</si>
  <si>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№42  от   01.05.2015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</si>
  <si>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№13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Комсомольская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</si>
  <si>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Шевченко Г.А.</t>
    </r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</si>
  <si>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в лице председателя совета дома Панюта Е.В.</t>
    </r>
  </si>
  <si>
    <t>Стоимость материалов</t>
  </si>
  <si>
    <t>руб.</t>
  </si>
  <si>
    <t>Итого расходов: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</si>
  <si>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</si>
  <si>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</si>
  <si>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 xml:space="preserve">Итого остаток на конец квартала </t>
  </si>
  <si>
    <t>Расходы по содержанию и тек. Ремонту</t>
  </si>
  <si>
    <t xml:space="preserve">Общехозяйственные расходы </t>
  </si>
  <si>
    <t>Общая площадь квартир - 616 м2</t>
  </si>
  <si>
    <t>в т.ч. Оплачено рем. и содерж</t>
  </si>
  <si>
    <t>1 квартал</t>
  </si>
  <si>
    <t>Остаток на начало квартала</t>
  </si>
  <si>
    <t xml:space="preserve">определена приложением № 9 к договору </t>
  </si>
  <si>
    <r>
      <t xml:space="preserve">именуемый в дальнейшем "Заказчик", в лице 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>Панюта Елены Викторовны</t>
    </r>
  </si>
  <si>
    <t>Услуги по содержанию многоквартирного дома</t>
  </si>
  <si>
    <t>интернет Ростелеком</t>
  </si>
  <si>
    <t>Обработка подъездов хлорсодержащими растворами  протирка перил, почт.ящиков, замков ежедневно, опрыскивание 1 раз в неделю</t>
  </si>
  <si>
    <t>ч/час</t>
  </si>
  <si>
    <t>за 1 квартал 2021 года</t>
  </si>
  <si>
    <t>"31" 03  2021 г.</t>
  </si>
  <si>
    <t>установка маяков на трещину в стене</t>
  </si>
  <si>
    <t>заделка трещины в стене</t>
  </si>
  <si>
    <t>смазка кодового замка</t>
  </si>
  <si>
    <t>февраль</t>
  </si>
  <si>
    <t>март</t>
  </si>
  <si>
    <t xml:space="preserve">           2. Всего за период с "01" 01 2021 г. по "31" 03 2021 г. выполнено работ (оказано услуг) на общую сумму двадцать восемь тысяч сто шестьдесят пять рублей 51 копейка</t>
  </si>
  <si>
    <t>Предъявлено населению 37411,91</t>
  </si>
  <si>
    <t>за 2 квартал 2021 года</t>
  </si>
  <si>
    <t>"30" 06  2021 г.</t>
  </si>
  <si>
    <t>2 квартал</t>
  </si>
  <si>
    <t xml:space="preserve">обрезка веток </t>
  </si>
  <si>
    <t>июнь</t>
  </si>
  <si>
    <t xml:space="preserve">           2. Всего за период с "01" 04 2021 г. по "30" 06 2021 г. выполнено работ (оказано услуг) на общую сумму двадцать шесть тысяч двести семьдесят девять рублей 74 копейки</t>
  </si>
  <si>
    <t>Предъявлено населению 33910,92</t>
  </si>
  <si>
    <t>Обработка подъездов хлорсодержащими растворами опрыскивание 1 раз в неделю (май, июнь -1 раз в 2 недели)</t>
  </si>
  <si>
    <t>Обработка подъездов хлорсодержащими растворами опрыскивание 1 раз в неделю</t>
  </si>
  <si>
    <t>3 квартал</t>
  </si>
  <si>
    <t>частичный ремонт шиферной кровли</t>
  </si>
  <si>
    <t>бетонирование ямы в кв.12</t>
  </si>
  <si>
    <t>ремонт отмостки</t>
  </si>
  <si>
    <t>Замена ввода КНС</t>
  </si>
  <si>
    <t>июль</t>
  </si>
  <si>
    <t>август</t>
  </si>
  <si>
    <t>сентябрь</t>
  </si>
  <si>
    <t>переустановка скамьи</t>
  </si>
  <si>
    <t>Окраска пола на первом этаже 2 подъезда (смета)</t>
  </si>
  <si>
    <t xml:space="preserve">           2. Всего за период с "01" 07 2021 г. по "30" 09 2021 г. выполнено работ (оказано услуг) на общую сумму пятьдесят семь тысяч семьсот семьдесят три рубля 58 копеек</t>
  </si>
  <si>
    <t>Предъявлено населению 33646,9</t>
  </si>
  <si>
    <t>за 3 квартал 2021 года</t>
  </si>
  <si>
    <t>"30" 09  2021 г.</t>
  </si>
  <si>
    <t>за 4 квартал 2021 года</t>
  </si>
  <si>
    <t>"31" 12  2021 г.</t>
  </si>
  <si>
    <t>4 квартал</t>
  </si>
  <si>
    <t xml:space="preserve">           2. Всего за период с "01" 10 2021 г. по "31" 12 2021 г. выполнено работ (оказано услуг) на общую сумму тридцать три тысячи шестьсот шестьдесят семь рублей 60 копеек</t>
  </si>
  <si>
    <t>Предъявлено населению 33599,52</t>
  </si>
  <si>
    <t>ОТЧЕТ</t>
  </si>
  <si>
    <t>О ВЫПОЛНЕННЫХ РАБОТАХ И ДВИЖЕНИИ  СРЕДСТВ</t>
  </si>
  <si>
    <t>НА ЛИЦЕВОМ СЧЕТЕ  ЗА  период  с 01.01.2021г. по 31.12.2021г.</t>
  </si>
  <si>
    <t>Остаток на начало периода</t>
  </si>
  <si>
    <t xml:space="preserve">Доходы: </t>
  </si>
  <si>
    <t>Оплачено в текущем периоде по квитанциям</t>
  </si>
  <si>
    <t xml:space="preserve">Оплачено за размещение оборудования в МОП интернет Ростелеком </t>
  </si>
  <si>
    <t>Итого доходов:</t>
  </si>
  <si>
    <t>Расходы:</t>
  </si>
  <si>
    <t xml:space="preserve">Услуги по содержанию многоквартирного дома </t>
  </si>
  <si>
    <t xml:space="preserve">Обработка подъездов хлорсодержащими растворами опрыскивание 1 раз в неделю </t>
  </si>
  <si>
    <t>работы по договору, всего</t>
  </si>
  <si>
    <t>в том числе:</t>
  </si>
  <si>
    <t>Итого расходов</t>
  </si>
  <si>
    <t>Остаток средств на 01.01.2021</t>
  </si>
  <si>
    <t>Составил: инженер ПТО ____________________ Исраелян Е.В.</t>
  </si>
  <si>
    <t xml:space="preserve">Получил: </t>
  </si>
  <si>
    <t>Отчет за 2021 год.</t>
  </si>
  <si>
    <t>Перечень предлагаемых работ на 2022 год.</t>
  </si>
  <si>
    <t>Предложение по структуре тарифа на 2022 год.</t>
  </si>
  <si>
    <t>_____________________________________________</t>
  </si>
  <si>
    <t>по ж.д. ул.Комсомольская, д.13</t>
  </si>
  <si>
    <t>Начислено всего 124299,66</t>
  </si>
  <si>
    <t>* Окраска пола на первом этаже 2 подъезда (смета)</t>
  </si>
  <si>
    <t>Непредвиденные работы 71,5 ч/ч</t>
  </si>
  <si>
    <t>Справочно:</t>
  </si>
  <si>
    <t>Задолженность населения по оплате на 01.01.2021г.</t>
  </si>
  <si>
    <t>Задолженность населения по оплате на 01.01.2022г.</t>
  </si>
  <si>
    <t>Прирост (+) / уменьшение (-) задолженности за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</si>
</sst>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#,##0.00\ _₽"/>
    <numFmt numFmtId="166" formatCode="[$-419]General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3" fillId="0" borderId="0"/>
    <xf numFmtId="166" fontId="16" fillId="0" borderId="0"/>
  </cellStyleXfs>
  <cellXfs count="97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164" fontId="8" fillId="0" borderId="0" xfId="1" applyNumberFormat="1" applyFont="1"/>
    <xf numFmtId="164" fontId="4" fillId="0" borderId="0" xfId="1" applyNumberFormat="1" applyFont="1"/>
    <xf numFmtId="0" fontId="11" fillId="0" borderId="0" xfId="0" applyFont="1"/>
    <xf numFmtId="0" fontId="3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4" fillId="0" borderId="1" xfId="0" applyFont="1" applyBorder="1" applyAlignment="1">
      <alignment wrapText="1"/>
    </xf>
    <xf numFmtId="0" fontId="12" fillId="0" borderId="4" xfId="0" applyFont="1" applyBorder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wrapText="1"/>
    </xf>
    <xf numFmtId="0" fontId="12" fillId="0" borderId="4" xfId="2" applyFont="1" applyBorder="1"/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2" fillId="0" borderId="4" xfId="0" applyFont="1" applyBorder="1" applyAlignment="1"/>
    <xf numFmtId="0" fontId="12" fillId="2" borderId="4" xfId="0" applyFont="1" applyFill="1" applyBorder="1"/>
    <xf numFmtId="0" fontId="12" fillId="0" borderId="4" xfId="0" applyFont="1" applyBorder="1"/>
    <xf numFmtId="0" fontId="12" fillId="0" borderId="1" xfId="0" applyFont="1" applyBorder="1" applyAlignment="1"/>
    <xf numFmtId="0" fontId="5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12" fillId="0" borderId="6" xfId="0" applyFont="1" applyBorder="1" applyAlignment="1">
      <alignment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4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165" fontId="8" fillId="0" borderId="1" xfId="1" applyNumberFormat="1" applyFont="1" applyBorder="1" applyAlignment="1">
      <alignment horizontal="center"/>
    </xf>
    <xf numFmtId="4" fontId="14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165" fontId="0" fillId="0" borderId="1" xfId="0" applyNumberFormat="1" applyBorder="1" applyAlignment="1">
      <alignment horizontal="center"/>
    </xf>
    <xf numFmtId="164" fontId="4" fillId="0" borderId="0" xfId="1" applyNumberFormat="1" applyFont="1" applyBorder="1"/>
    <xf numFmtId="0" fontId="3" fillId="0" borderId="0" xfId="0" applyFont="1" applyAlignment="1">
      <alignment horizontal="center"/>
    </xf>
    <xf numFmtId="165" fontId="8" fillId="0" borderId="1" xfId="0" applyNumberFormat="1" applyFont="1" applyBorder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0" fontId="3" fillId="0" borderId="1" xfId="0" applyFont="1" applyBorder="1" applyAlignment="1">
      <alignment wrapText="1"/>
    </xf>
    <xf numFmtId="2" fontId="4" fillId="2" borderId="1" xfId="1" applyNumberFormat="1" applyFont="1" applyFill="1" applyBorder="1" applyAlignment="1">
      <alignment horizontal="center"/>
    </xf>
    <xf numFmtId="43" fontId="0" fillId="0" borderId="0" xfId="0" applyNumberFormat="1"/>
    <xf numFmtId="49" fontId="3" fillId="2" borderId="1" xfId="0" applyNumberFormat="1" applyFont="1" applyFill="1" applyBorder="1" applyAlignment="1">
      <alignment vertical="center" wrapText="1"/>
    </xf>
    <xf numFmtId="49" fontId="3" fillId="0" borderId="7" xfId="0" applyNumberFormat="1" applyFont="1" applyBorder="1" applyAlignment="1">
      <alignment vertical="center" wrapText="1"/>
    </xf>
    <xf numFmtId="2" fontId="4" fillId="0" borderId="1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49" fontId="4" fillId="0" borderId="1" xfId="0" applyNumberFormat="1" applyFont="1" applyBorder="1" applyAlignment="1">
      <alignment vertical="center" wrapText="1"/>
    </xf>
    <xf numFmtId="2" fontId="4" fillId="2" borderId="1" xfId="1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/>
    </xf>
    <xf numFmtId="2" fontId="8" fillId="0" borderId="1" xfId="1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left"/>
    </xf>
    <xf numFmtId="0" fontId="4" fillId="0" borderId="0" xfId="0" applyFont="1" applyAlignment="1">
      <alignment horizontal="left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4" fillId="2" borderId="3" xfId="0" applyFont="1" applyFill="1" applyBorder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left" wrapText="1"/>
    </xf>
    <xf numFmtId="49" fontId="3" fillId="0" borderId="1" xfId="0" applyNumberFormat="1" applyFont="1" applyBorder="1" applyAlignment="1">
      <alignment horizontal="left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</cellXfs>
  <cellStyles count="4">
    <cellStyle name="Excel Built-in Normal" xfId="3"/>
    <cellStyle name="Обычный" xfId="0" builtinId="0"/>
    <cellStyle name="Обычный_37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view="pageBreakPreview" topLeftCell="A22" zoomScaleNormal="100" zoomScaleSheetLayoutView="100" workbookViewId="0">
      <selection activeCell="E28" sqref="E28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75" t="s">
        <v>11</v>
      </c>
      <c r="B1" s="75"/>
      <c r="C1" s="75"/>
      <c r="D1" s="75"/>
      <c r="E1" s="75"/>
    </row>
    <row r="2" spans="1:5" ht="30.75" customHeight="1" x14ac:dyDescent="0.25">
      <c r="A2" s="76" t="s">
        <v>12</v>
      </c>
      <c r="B2" s="77"/>
      <c r="C2" s="77"/>
      <c r="D2" s="77"/>
      <c r="E2" s="77"/>
    </row>
    <row r="3" spans="1:5" x14ac:dyDescent="0.25">
      <c r="A3" s="78" t="s">
        <v>49</v>
      </c>
      <c r="B3" s="78"/>
      <c r="C3" s="78"/>
      <c r="D3" s="78"/>
      <c r="E3" s="78"/>
    </row>
    <row r="4" spans="1:5" s="1" customFormat="1" ht="15.75" x14ac:dyDescent="0.25">
      <c r="A4" s="19" t="s">
        <v>13</v>
      </c>
      <c r="B4" s="4"/>
      <c r="C4" s="4"/>
      <c r="D4" s="80" t="s">
        <v>50</v>
      </c>
      <c r="E4" s="80"/>
    </row>
    <row r="5" spans="1:5" x14ac:dyDescent="0.25">
      <c r="A5" s="29"/>
      <c r="B5" s="4"/>
      <c r="C5" s="4"/>
      <c r="D5" s="4"/>
      <c r="E5" s="4"/>
    </row>
    <row r="6" spans="1:5" x14ac:dyDescent="0.25">
      <c r="A6" s="74" t="s">
        <v>0</v>
      </c>
      <c r="B6" s="74"/>
      <c r="C6" s="74"/>
      <c r="D6" s="74"/>
      <c r="E6" s="74"/>
    </row>
    <row r="7" spans="1:5" x14ac:dyDescent="0.25">
      <c r="A7" s="79" t="s">
        <v>25</v>
      </c>
      <c r="B7" s="79"/>
      <c r="C7" s="79"/>
      <c r="D7" s="79"/>
      <c r="E7" s="79"/>
    </row>
    <row r="8" spans="1:5" x14ac:dyDescent="0.25">
      <c r="A8" s="85" t="s">
        <v>1</v>
      </c>
      <c r="B8" s="85"/>
      <c r="C8" s="85"/>
      <c r="D8" s="85"/>
      <c r="E8" s="85"/>
    </row>
    <row r="9" spans="1:5" x14ac:dyDescent="0.25">
      <c r="A9" s="74" t="s">
        <v>44</v>
      </c>
      <c r="B9" s="74"/>
      <c r="C9" s="74"/>
      <c r="D9" s="74"/>
      <c r="E9" s="74"/>
    </row>
    <row r="10" spans="1:5" ht="24.75" customHeight="1" x14ac:dyDescent="0.25">
      <c r="A10" s="87" t="s">
        <v>14</v>
      </c>
      <c r="B10" s="88"/>
      <c r="C10" s="88"/>
      <c r="D10" s="88"/>
      <c r="E10" s="88"/>
    </row>
    <row r="11" spans="1:5" ht="31.9" customHeight="1" x14ac:dyDescent="0.25">
      <c r="A11" s="74" t="s">
        <v>26</v>
      </c>
      <c r="B11" s="74"/>
      <c r="C11" s="74"/>
      <c r="D11" s="74"/>
      <c r="E11" s="74"/>
    </row>
    <row r="12" spans="1:5" ht="15.75" customHeight="1" x14ac:dyDescent="0.25">
      <c r="A12" s="85" t="s">
        <v>15</v>
      </c>
      <c r="B12" s="86"/>
      <c r="C12" s="86"/>
      <c r="D12" s="86"/>
      <c r="E12" s="86"/>
    </row>
    <row r="13" spans="1:5" ht="18" customHeight="1" x14ac:dyDescent="0.25">
      <c r="A13" s="74" t="s">
        <v>23</v>
      </c>
      <c r="B13" s="74"/>
      <c r="C13" s="74"/>
      <c r="D13" s="74"/>
      <c r="E13" s="74"/>
    </row>
    <row r="14" spans="1:5" ht="15.75" customHeight="1" x14ac:dyDescent="0.25">
      <c r="A14" s="85" t="s">
        <v>2</v>
      </c>
      <c r="B14" s="86"/>
      <c r="C14" s="86"/>
      <c r="D14" s="86"/>
      <c r="E14" s="86"/>
    </row>
    <row r="15" spans="1:5" x14ac:dyDescent="0.25">
      <c r="A15" s="74" t="s">
        <v>22</v>
      </c>
      <c r="B15" s="74"/>
      <c r="C15" s="74"/>
      <c r="D15" s="74"/>
      <c r="E15" s="74"/>
    </row>
    <row r="16" spans="1:5" ht="10.5" customHeight="1" x14ac:dyDescent="0.25">
      <c r="A16" s="85" t="s">
        <v>16</v>
      </c>
      <c r="B16" s="86"/>
      <c r="C16" s="86"/>
      <c r="D16" s="86"/>
      <c r="E16" s="86"/>
    </row>
    <row r="17" spans="1:7" ht="33" customHeight="1" x14ac:dyDescent="0.25">
      <c r="A17" s="74" t="s">
        <v>17</v>
      </c>
      <c r="B17" s="74"/>
      <c r="C17" s="74"/>
      <c r="D17" s="74"/>
      <c r="E17" s="74"/>
    </row>
    <row r="18" spans="1:7" ht="58.9" customHeight="1" x14ac:dyDescent="0.25">
      <c r="A18" s="74" t="s">
        <v>27</v>
      </c>
      <c r="B18" s="74"/>
      <c r="C18" s="74"/>
      <c r="D18" s="74"/>
      <c r="E18" s="74"/>
    </row>
    <row r="19" spans="1:7" ht="35.25" customHeight="1" x14ac:dyDescent="0.25">
      <c r="A19" s="81" t="s">
        <v>28</v>
      </c>
      <c r="B19" s="81"/>
      <c r="C19" s="81"/>
      <c r="D19" s="81"/>
      <c r="E19" s="81"/>
    </row>
    <row r="20" spans="1:7" x14ac:dyDescent="0.25">
      <c r="A20" s="81"/>
      <c r="B20" s="81"/>
      <c r="C20" s="81"/>
      <c r="D20" s="81"/>
      <c r="E20" s="81"/>
      <c r="F20" s="2">
        <v>616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45" x14ac:dyDescent="0.25">
      <c r="A22" s="20" t="s">
        <v>45</v>
      </c>
      <c r="B22" s="3" t="s">
        <v>43</v>
      </c>
      <c r="C22" s="3" t="s">
        <v>4</v>
      </c>
      <c r="D22" s="3">
        <v>9.66</v>
      </c>
      <c r="E22" s="8">
        <f>D22*F20*G20</f>
        <v>17851.68</v>
      </c>
    </row>
    <row r="23" spans="1:7" x14ac:dyDescent="0.25">
      <c r="A23" s="7" t="s">
        <v>38</v>
      </c>
      <c r="B23" s="22" t="s">
        <v>24</v>
      </c>
      <c r="C23" s="3" t="s">
        <v>4</v>
      </c>
      <c r="D23" s="3">
        <v>3.43</v>
      </c>
      <c r="E23" s="8">
        <f>D23*F20*G20</f>
        <v>6338.64</v>
      </c>
    </row>
    <row r="24" spans="1:7" ht="75" x14ac:dyDescent="0.25">
      <c r="A24" s="7" t="s">
        <v>47</v>
      </c>
      <c r="B24" s="9" t="s">
        <v>41</v>
      </c>
      <c r="C24" s="3" t="s">
        <v>4</v>
      </c>
      <c r="D24" s="3"/>
      <c r="E24" s="8">
        <f>790.76*3</f>
        <v>2372.2799999999997</v>
      </c>
    </row>
    <row r="25" spans="1:7" x14ac:dyDescent="0.25">
      <c r="A25" s="23" t="s">
        <v>31</v>
      </c>
      <c r="B25" s="9" t="s">
        <v>41</v>
      </c>
      <c r="C25" s="25" t="s">
        <v>32</v>
      </c>
      <c r="D25" s="3"/>
      <c r="E25" s="8">
        <v>568.16</v>
      </c>
    </row>
    <row r="26" spans="1:7" ht="30" x14ac:dyDescent="0.25">
      <c r="A26" s="21" t="s">
        <v>51</v>
      </c>
      <c r="B26" s="9" t="s">
        <v>54</v>
      </c>
      <c r="C26" s="3" t="s">
        <v>48</v>
      </c>
      <c r="D26" s="34">
        <v>1</v>
      </c>
      <c r="E26" s="8">
        <f>D26*206.95</f>
        <v>206.95</v>
      </c>
    </row>
    <row r="27" spans="1:7" x14ac:dyDescent="0.25">
      <c r="A27" s="26" t="s">
        <v>52</v>
      </c>
      <c r="B27" s="24" t="s">
        <v>54</v>
      </c>
      <c r="C27" s="3" t="s">
        <v>48</v>
      </c>
      <c r="D27" s="35">
        <v>3</v>
      </c>
      <c r="E27" s="8">
        <f t="shared" ref="E27:E28" si="0">D27*206.95</f>
        <v>620.84999999999991</v>
      </c>
    </row>
    <row r="28" spans="1:7" x14ac:dyDescent="0.25">
      <c r="A28" s="27" t="s">
        <v>53</v>
      </c>
      <c r="B28" s="24" t="s">
        <v>55</v>
      </c>
      <c r="C28" s="3" t="s">
        <v>48</v>
      </c>
      <c r="D28" s="36">
        <v>1</v>
      </c>
      <c r="E28" s="8">
        <f t="shared" si="0"/>
        <v>206.95</v>
      </c>
    </row>
    <row r="29" spans="1:7" s="14" customFormat="1" ht="14.25" x14ac:dyDescent="0.2">
      <c r="A29" s="10" t="s">
        <v>33</v>
      </c>
      <c r="B29" s="11"/>
      <c r="C29" s="12"/>
      <c r="D29" s="12"/>
      <c r="E29" s="13">
        <f>SUM(E22:E28)</f>
        <v>28165.51</v>
      </c>
    </row>
    <row r="31" spans="1:7" ht="31.5" customHeight="1" x14ac:dyDescent="0.25">
      <c r="A31" s="82" t="s">
        <v>56</v>
      </c>
      <c r="B31" s="82"/>
      <c r="C31" s="82"/>
      <c r="D31" s="82"/>
      <c r="E31" s="82"/>
    </row>
    <row r="32" spans="1:7" ht="28.5" customHeight="1" x14ac:dyDescent="0.25">
      <c r="A32" s="74" t="s">
        <v>21</v>
      </c>
      <c r="B32" s="74"/>
      <c r="C32" s="74"/>
      <c r="D32" s="74"/>
      <c r="E32" s="74"/>
    </row>
    <row r="33" spans="1:5" ht="17.25" customHeight="1" x14ac:dyDescent="0.25">
      <c r="A33" s="74" t="s">
        <v>20</v>
      </c>
      <c r="B33" s="74"/>
      <c r="C33" s="74"/>
      <c r="D33" s="74"/>
      <c r="E33" s="74"/>
    </row>
    <row r="34" spans="1:5" x14ac:dyDescent="0.25">
      <c r="A34" s="74" t="s">
        <v>34</v>
      </c>
      <c r="B34" s="74"/>
      <c r="C34" s="74"/>
      <c r="D34" s="74"/>
      <c r="E34" s="74"/>
    </row>
    <row r="35" spans="1:5" x14ac:dyDescent="0.25">
      <c r="A35" s="74" t="s">
        <v>18</v>
      </c>
      <c r="B35" s="74"/>
      <c r="C35" s="74"/>
      <c r="D35" s="74"/>
      <c r="E35" s="74"/>
    </row>
    <row r="36" spans="1:5" x14ac:dyDescent="0.25">
      <c r="A36" s="89" t="s">
        <v>5</v>
      </c>
      <c r="B36" s="89"/>
      <c r="C36" s="89"/>
      <c r="D36" s="89"/>
      <c r="E36" s="89"/>
    </row>
    <row r="37" spans="1:5" x14ac:dyDescent="0.25">
      <c r="A37" s="74" t="s">
        <v>18</v>
      </c>
      <c r="B37" s="74"/>
      <c r="C37" s="74"/>
      <c r="D37" s="74"/>
      <c r="E37" s="74"/>
    </row>
    <row r="38" spans="1:5" x14ac:dyDescent="0.25">
      <c r="A38" s="83" t="s">
        <v>29</v>
      </c>
      <c r="B38" s="83"/>
      <c r="C38" s="83"/>
      <c r="D38" s="83"/>
      <c r="E38" s="5"/>
    </row>
    <row r="39" spans="1:5" x14ac:dyDescent="0.25">
      <c r="B39" s="84" t="s">
        <v>19</v>
      </c>
      <c r="C39" s="84"/>
      <c r="D39" s="84"/>
      <c r="E39" s="6" t="s">
        <v>6</v>
      </c>
    </row>
    <row r="40" spans="1:5" x14ac:dyDescent="0.25">
      <c r="A40" s="28"/>
      <c r="B40" s="28"/>
      <c r="C40" s="28"/>
      <c r="D40" s="28"/>
      <c r="E40" s="28"/>
    </row>
    <row r="41" spans="1:5" x14ac:dyDescent="0.25">
      <c r="A41" s="83" t="s">
        <v>30</v>
      </c>
      <c r="B41" s="83"/>
      <c r="C41" s="83"/>
      <c r="D41" s="83"/>
      <c r="E41" s="5"/>
    </row>
    <row r="42" spans="1:5" x14ac:dyDescent="0.25">
      <c r="B42" s="84" t="s">
        <v>19</v>
      </c>
      <c r="C42" s="84"/>
      <c r="D42" s="84"/>
      <c r="E42" s="6" t="s">
        <v>6</v>
      </c>
    </row>
    <row r="44" spans="1:5" x14ac:dyDescent="0.25">
      <c r="A44" s="2" t="s">
        <v>39</v>
      </c>
    </row>
    <row r="45" spans="1:5" x14ac:dyDescent="0.25">
      <c r="A45" s="14" t="s">
        <v>35</v>
      </c>
    </row>
    <row r="46" spans="1:5" x14ac:dyDescent="0.25">
      <c r="A46" s="2" t="s">
        <v>42</v>
      </c>
      <c r="B46" s="15">
        <v>1338.97</v>
      </c>
    </row>
    <row r="47" spans="1:5" ht="31.5" x14ac:dyDescent="0.25">
      <c r="A47" s="18" t="s">
        <v>57</v>
      </c>
      <c r="B47" s="16"/>
    </row>
    <row r="48" spans="1:5" x14ac:dyDescent="0.25">
      <c r="A48" s="2" t="s">
        <v>40</v>
      </c>
      <c r="B48" s="16">
        <v>28872.83</v>
      </c>
    </row>
    <row r="49" spans="1:2" x14ac:dyDescent="0.25">
      <c r="A49" s="2" t="s">
        <v>46</v>
      </c>
      <c r="B49" s="16">
        <v>450</v>
      </c>
    </row>
    <row r="50" spans="1:2" ht="30" x14ac:dyDescent="0.25">
      <c r="A50" s="30" t="s">
        <v>37</v>
      </c>
      <c r="B50" s="16">
        <f>E29</f>
        <v>28165.51</v>
      </c>
    </row>
    <row r="51" spans="1:2" x14ac:dyDescent="0.25">
      <c r="A51" s="17" t="s">
        <v>36</v>
      </c>
      <c r="B51" s="15">
        <f>B46+B48+B49-B50</f>
        <v>2496.2900000000045</v>
      </c>
    </row>
  </sheetData>
  <mergeCells count="30">
    <mergeCell ref="A41:D41"/>
    <mergeCell ref="B42:D42"/>
    <mergeCell ref="A14:E14"/>
    <mergeCell ref="A8:E8"/>
    <mergeCell ref="A37:E37"/>
    <mergeCell ref="A38:D38"/>
    <mergeCell ref="B39:D39"/>
    <mergeCell ref="A9:E9"/>
    <mergeCell ref="A10:E10"/>
    <mergeCell ref="A11:E11"/>
    <mergeCell ref="A12:E12"/>
    <mergeCell ref="A13:E13"/>
    <mergeCell ref="A35:E35"/>
    <mergeCell ref="A36:E36"/>
    <mergeCell ref="A15:E15"/>
    <mergeCell ref="A16:E16"/>
    <mergeCell ref="A32:E32"/>
    <mergeCell ref="A33:E33"/>
    <mergeCell ref="A34:E34"/>
    <mergeCell ref="A1:E1"/>
    <mergeCell ref="A2:E2"/>
    <mergeCell ref="A3:E3"/>
    <mergeCell ref="A6:E6"/>
    <mergeCell ref="A7:E7"/>
    <mergeCell ref="D4:E4"/>
    <mergeCell ref="A17:E17"/>
    <mergeCell ref="A18:E18"/>
    <mergeCell ref="A19:E19"/>
    <mergeCell ref="A20:E20"/>
    <mergeCell ref="A31:E31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view="pageBreakPreview" topLeftCell="A22" zoomScaleNormal="100" zoomScaleSheetLayoutView="100" workbookViewId="0">
      <selection activeCell="E26" sqref="E26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75" t="s">
        <v>11</v>
      </c>
      <c r="B1" s="75"/>
      <c r="C1" s="75"/>
      <c r="D1" s="75"/>
      <c r="E1" s="75"/>
    </row>
    <row r="2" spans="1:5" ht="30.75" customHeight="1" x14ac:dyDescent="0.25">
      <c r="A2" s="76" t="s">
        <v>12</v>
      </c>
      <c r="B2" s="77"/>
      <c r="C2" s="77"/>
      <c r="D2" s="77"/>
      <c r="E2" s="77"/>
    </row>
    <row r="3" spans="1:5" x14ac:dyDescent="0.25">
      <c r="A3" s="78" t="s">
        <v>58</v>
      </c>
      <c r="B3" s="78"/>
      <c r="C3" s="78"/>
      <c r="D3" s="78"/>
      <c r="E3" s="78"/>
    </row>
    <row r="4" spans="1:5" s="1" customFormat="1" ht="15.75" x14ac:dyDescent="0.25">
      <c r="A4" s="19" t="s">
        <v>13</v>
      </c>
      <c r="B4" s="4"/>
      <c r="C4" s="4"/>
      <c r="D4" s="80" t="s">
        <v>59</v>
      </c>
      <c r="E4" s="80"/>
    </row>
    <row r="5" spans="1:5" x14ac:dyDescent="0.25">
      <c r="A5" s="32"/>
      <c r="B5" s="4"/>
      <c r="C5" s="4"/>
      <c r="D5" s="4"/>
      <c r="E5" s="4"/>
    </row>
    <row r="6" spans="1:5" x14ac:dyDescent="0.25">
      <c r="A6" s="74" t="s">
        <v>0</v>
      </c>
      <c r="B6" s="74"/>
      <c r="C6" s="74"/>
      <c r="D6" s="74"/>
      <c r="E6" s="74"/>
    </row>
    <row r="7" spans="1:5" x14ac:dyDescent="0.25">
      <c r="A7" s="79" t="s">
        <v>25</v>
      </c>
      <c r="B7" s="79"/>
      <c r="C7" s="79"/>
      <c r="D7" s="79"/>
      <c r="E7" s="79"/>
    </row>
    <row r="8" spans="1:5" x14ac:dyDescent="0.25">
      <c r="A8" s="85" t="s">
        <v>1</v>
      </c>
      <c r="B8" s="85"/>
      <c r="C8" s="85"/>
      <c r="D8" s="85"/>
      <c r="E8" s="85"/>
    </row>
    <row r="9" spans="1:5" x14ac:dyDescent="0.25">
      <c r="A9" s="74" t="s">
        <v>44</v>
      </c>
      <c r="B9" s="74"/>
      <c r="C9" s="74"/>
      <c r="D9" s="74"/>
      <c r="E9" s="74"/>
    </row>
    <row r="10" spans="1:5" ht="24.75" customHeight="1" x14ac:dyDescent="0.25">
      <c r="A10" s="87" t="s">
        <v>14</v>
      </c>
      <c r="B10" s="88"/>
      <c r="C10" s="88"/>
      <c r="D10" s="88"/>
      <c r="E10" s="88"/>
    </row>
    <row r="11" spans="1:5" ht="31.9" customHeight="1" x14ac:dyDescent="0.25">
      <c r="A11" s="74" t="s">
        <v>26</v>
      </c>
      <c r="B11" s="74"/>
      <c r="C11" s="74"/>
      <c r="D11" s="74"/>
      <c r="E11" s="74"/>
    </row>
    <row r="12" spans="1:5" ht="15.75" customHeight="1" x14ac:dyDescent="0.25">
      <c r="A12" s="85" t="s">
        <v>15</v>
      </c>
      <c r="B12" s="86"/>
      <c r="C12" s="86"/>
      <c r="D12" s="86"/>
      <c r="E12" s="86"/>
    </row>
    <row r="13" spans="1:5" ht="18" customHeight="1" x14ac:dyDescent="0.25">
      <c r="A13" s="74" t="s">
        <v>23</v>
      </c>
      <c r="B13" s="74"/>
      <c r="C13" s="74"/>
      <c r="D13" s="74"/>
      <c r="E13" s="74"/>
    </row>
    <row r="14" spans="1:5" ht="15.75" customHeight="1" x14ac:dyDescent="0.25">
      <c r="A14" s="85" t="s">
        <v>2</v>
      </c>
      <c r="B14" s="86"/>
      <c r="C14" s="86"/>
      <c r="D14" s="86"/>
      <c r="E14" s="86"/>
    </row>
    <row r="15" spans="1:5" x14ac:dyDescent="0.25">
      <c r="A15" s="74" t="s">
        <v>22</v>
      </c>
      <c r="B15" s="74"/>
      <c r="C15" s="74"/>
      <c r="D15" s="74"/>
      <c r="E15" s="74"/>
    </row>
    <row r="16" spans="1:5" ht="10.5" customHeight="1" x14ac:dyDescent="0.25">
      <c r="A16" s="85" t="s">
        <v>16</v>
      </c>
      <c r="B16" s="86"/>
      <c r="C16" s="86"/>
      <c r="D16" s="86"/>
      <c r="E16" s="86"/>
    </row>
    <row r="17" spans="1:7" ht="33" customHeight="1" x14ac:dyDescent="0.25">
      <c r="A17" s="74" t="s">
        <v>17</v>
      </c>
      <c r="B17" s="74"/>
      <c r="C17" s="74"/>
      <c r="D17" s="74"/>
      <c r="E17" s="74"/>
    </row>
    <row r="18" spans="1:7" ht="58.9" customHeight="1" x14ac:dyDescent="0.25">
      <c r="A18" s="74" t="s">
        <v>27</v>
      </c>
      <c r="B18" s="74"/>
      <c r="C18" s="74"/>
      <c r="D18" s="74"/>
      <c r="E18" s="74"/>
    </row>
    <row r="19" spans="1:7" ht="35.25" customHeight="1" x14ac:dyDescent="0.25">
      <c r="A19" s="81" t="s">
        <v>28</v>
      </c>
      <c r="B19" s="81"/>
      <c r="C19" s="81"/>
      <c r="D19" s="81"/>
      <c r="E19" s="81"/>
    </row>
    <row r="20" spans="1:7" x14ac:dyDescent="0.25">
      <c r="A20" s="81"/>
      <c r="B20" s="81"/>
      <c r="C20" s="81"/>
      <c r="D20" s="81"/>
      <c r="E20" s="81"/>
      <c r="F20" s="2">
        <v>616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45" x14ac:dyDescent="0.25">
      <c r="A22" s="20" t="s">
        <v>45</v>
      </c>
      <c r="B22" s="3" t="s">
        <v>43</v>
      </c>
      <c r="C22" s="3" t="s">
        <v>4</v>
      </c>
      <c r="D22" s="3">
        <v>9.66</v>
      </c>
      <c r="E22" s="8">
        <f>D22*F20*G20</f>
        <v>17851.68</v>
      </c>
    </row>
    <row r="23" spans="1:7" x14ac:dyDescent="0.25">
      <c r="A23" s="7" t="s">
        <v>38</v>
      </c>
      <c r="B23" s="22" t="s">
        <v>24</v>
      </c>
      <c r="C23" s="3" t="s">
        <v>4</v>
      </c>
      <c r="D23" s="3">
        <v>3.43</v>
      </c>
      <c r="E23" s="8">
        <f>D23*F20*G20</f>
        <v>6338.64</v>
      </c>
    </row>
    <row r="24" spans="1:7" ht="58.5" customHeight="1" x14ac:dyDescent="0.25">
      <c r="A24" s="7" t="s">
        <v>65</v>
      </c>
      <c r="B24" s="9" t="s">
        <v>60</v>
      </c>
      <c r="C24" s="3" t="s">
        <v>4</v>
      </c>
      <c r="D24" s="3"/>
      <c r="E24" s="8">
        <f>790.76*2</f>
        <v>1581.52</v>
      </c>
    </row>
    <row r="25" spans="1:7" x14ac:dyDescent="0.25">
      <c r="A25" s="23" t="s">
        <v>31</v>
      </c>
      <c r="B25" s="9" t="s">
        <v>60</v>
      </c>
      <c r="C25" s="25" t="s">
        <v>32</v>
      </c>
      <c r="D25" s="3"/>
      <c r="E25" s="8">
        <v>94</v>
      </c>
    </row>
    <row r="26" spans="1:7" x14ac:dyDescent="0.25">
      <c r="A26" s="37" t="s">
        <v>61</v>
      </c>
      <c r="B26" s="9" t="s">
        <v>62</v>
      </c>
      <c r="C26" s="3" t="s">
        <v>48</v>
      </c>
      <c r="D26" s="34">
        <v>2</v>
      </c>
      <c r="E26" s="8">
        <f>D26*206.95</f>
        <v>413.9</v>
      </c>
    </row>
    <row r="27" spans="1:7" s="14" customFormat="1" ht="14.25" x14ac:dyDescent="0.2">
      <c r="A27" s="10" t="s">
        <v>33</v>
      </c>
      <c r="B27" s="11"/>
      <c r="C27" s="12"/>
      <c r="D27" s="12"/>
      <c r="E27" s="13">
        <f>SUM(E22:E26)</f>
        <v>26279.74</v>
      </c>
    </row>
    <row r="29" spans="1:7" ht="31.5" customHeight="1" x14ac:dyDescent="0.25">
      <c r="A29" s="90" t="s">
        <v>63</v>
      </c>
      <c r="B29" s="90"/>
      <c r="C29" s="90"/>
      <c r="D29" s="90"/>
      <c r="E29" s="90"/>
    </row>
    <row r="30" spans="1:7" ht="28.5" customHeight="1" x14ac:dyDescent="0.25">
      <c r="A30" s="74" t="s">
        <v>21</v>
      </c>
      <c r="B30" s="74"/>
      <c r="C30" s="74"/>
      <c r="D30" s="74"/>
      <c r="E30" s="74"/>
    </row>
    <row r="31" spans="1:7" ht="17.25" customHeight="1" x14ac:dyDescent="0.25">
      <c r="A31" s="74" t="s">
        <v>20</v>
      </c>
      <c r="B31" s="74"/>
      <c r="C31" s="74"/>
      <c r="D31" s="74"/>
      <c r="E31" s="74"/>
    </row>
    <row r="32" spans="1:7" x14ac:dyDescent="0.25">
      <c r="A32" s="74" t="s">
        <v>34</v>
      </c>
      <c r="B32" s="74"/>
      <c r="C32" s="74"/>
      <c r="D32" s="74"/>
      <c r="E32" s="74"/>
    </row>
    <row r="33" spans="1:5" x14ac:dyDescent="0.25">
      <c r="A33" s="74" t="s">
        <v>18</v>
      </c>
      <c r="B33" s="74"/>
      <c r="C33" s="74"/>
      <c r="D33" s="74"/>
      <c r="E33" s="74"/>
    </row>
    <row r="34" spans="1:5" x14ac:dyDescent="0.25">
      <c r="A34" s="89" t="s">
        <v>5</v>
      </c>
      <c r="B34" s="89"/>
      <c r="C34" s="89"/>
      <c r="D34" s="89"/>
      <c r="E34" s="89"/>
    </row>
    <row r="35" spans="1:5" x14ac:dyDescent="0.25">
      <c r="A35" s="74" t="s">
        <v>18</v>
      </c>
      <c r="B35" s="74"/>
      <c r="C35" s="74"/>
      <c r="D35" s="74"/>
      <c r="E35" s="74"/>
    </row>
    <row r="36" spans="1:5" x14ac:dyDescent="0.25">
      <c r="A36" s="83" t="s">
        <v>29</v>
      </c>
      <c r="B36" s="83"/>
      <c r="C36" s="83"/>
      <c r="D36" s="83"/>
      <c r="E36" s="5"/>
    </row>
    <row r="37" spans="1:5" x14ac:dyDescent="0.25">
      <c r="B37" s="84" t="s">
        <v>19</v>
      </c>
      <c r="C37" s="84"/>
      <c r="D37" s="84"/>
      <c r="E37" s="6" t="s">
        <v>6</v>
      </c>
    </row>
    <row r="38" spans="1:5" x14ac:dyDescent="0.25">
      <c r="A38" s="31"/>
      <c r="B38" s="31"/>
      <c r="C38" s="31"/>
      <c r="D38" s="31"/>
      <c r="E38" s="31"/>
    </row>
    <row r="39" spans="1:5" x14ac:dyDescent="0.25">
      <c r="A39" s="83" t="s">
        <v>30</v>
      </c>
      <c r="B39" s="83"/>
      <c r="C39" s="83"/>
      <c r="D39" s="83"/>
      <c r="E39" s="5"/>
    </row>
    <row r="40" spans="1:5" x14ac:dyDescent="0.25">
      <c r="B40" s="84" t="s">
        <v>19</v>
      </c>
      <c r="C40" s="84"/>
      <c r="D40" s="84"/>
      <c r="E40" s="6" t="s">
        <v>6</v>
      </c>
    </row>
    <row r="42" spans="1:5" x14ac:dyDescent="0.25">
      <c r="A42" s="2" t="s">
        <v>39</v>
      </c>
    </row>
    <row r="43" spans="1:5" x14ac:dyDescent="0.25">
      <c r="A43" s="14" t="s">
        <v>35</v>
      </c>
    </row>
    <row r="44" spans="1:5" x14ac:dyDescent="0.25">
      <c r="A44" s="2" t="s">
        <v>42</v>
      </c>
      <c r="B44" s="15">
        <f>'1кв'!B51</f>
        <v>2496.2900000000045</v>
      </c>
    </row>
    <row r="45" spans="1:5" ht="31.5" x14ac:dyDescent="0.25">
      <c r="A45" s="18" t="s">
        <v>64</v>
      </c>
      <c r="B45" s="16"/>
    </row>
    <row r="46" spans="1:5" x14ac:dyDescent="0.25">
      <c r="A46" s="2" t="s">
        <v>40</v>
      </c>
      <c r="B46" s="16">
        <v>27231.1</v>
      </c>
    </row>
    <row r="47" spans="1:5" x14ac:dyDescent="0.25">
      <c r="A47" s="2" t="s">
        <v>46</v>
      </c>
      <c r="B47" s="16">
        <v>450</v>
      </c>
    </row>
    <row r="48" spans="1:5" ht="30" x14ac:dyDescent="0.25">
      <c r="A48" s="33" t="s">
        <v>37</v>
      </c>
      <c r="B48" s="16">
        <f>E27</f>
        <v>26279.74</v>
      </c>
    </row>
    <row r="49" spans="1:2" x14ac:dyDescent="0.25">
      <c r="A49" s="17" t="s">
        <v>36</v>
      </c>
      <c r="B49" s="15">
        <f>B44+B46+B47-B48</f>
        <v>3897.6500000000015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D36"/>
    <mergeCell ref="B37:D37"/>
    <mergeCell ref="A39:D3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view="pageBreakPreview" topLeftCell="A25" zoomScaleNormal="100" zoomScaleSheetLayoutView="100" workbookViewId="0">
      <selection activeCell="E31" sqref="E31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75" t="s">
        <v>11</v>
      </c>
      <c r="B1" s="75"/>
      <c r="C1" s="75"/>
      <c r="D1" s="75"/>
      <c r="E1" s="75"/>
    </row>
    <row r="2" spans="1:5" ht="30.75" customHeight="1" x14ac:dyDescent="0.25">
      <c r="A2" s="76" t="s">
        <v>12</v>
      </c>
      <c r="B2" s="77"/>
      <c r="C2" s="77"/>
      <c r="D2" s="77"/>
      <c r="E2" s="77"/>
    </row>
    <row r="3" spans="1:5" x14ac:dyDescent="0.25">
      <c r="A3" s="78" t="s">
        <v>79</v>
      </c>
      <c r="B3" s="78"/>
      <c r="C3" s="78"/>
      <c r="D3" s="78"/>
      <c r="E3" s="78"/>
    </row>
    <row r="4" spans="1:5" s="1" customFormat="1" ht="30" x14ac:dyDescent="0.25">
      <c r="A4" s="19" t="s">
        <v>13</v>
      </c>
      <c r="B4" s="4"/>
      <c r="C4" s="4"/>
      <c r="D4" s="4"/>
      <c r="E4" s="38" t="s">
        <v>80</v>
      </c>
    </row>
    <row r="5" spans="1:5" x14ac:dyDescent="0.25">
      <c r="A5" s="41"/>
      <c r="B5" s="4"/>
      <c r="C5" s="4"/>
      <c r="D5" s="4"/>
      <c r="E5" s="4"/>
    </row>
    <row r="6" spans="1:5" x14ac:dyDescent="0.25">
      <c r="A6" s="74" t="s">
        <v>0</v>
      </c>
      <c r="B6" s="74"/>
      <c r="C6" s="74"/>
      <c r="D6" s="74"/>
      <c r="E6" s="74"/>
    </row>
    <row r="7" spans="1:5" x14ac:dyDescent="0.25">
      <c r="A7" s="79" t="s">
        <v>25</v>
      </c>
      <c r="B7" s="79"/>
      <c r="C7" s="79"/>
      <c r="D7" s="79"/>
      <c r="E7" s="79"/>
    </row>
    <row r="8" spans="1:5" x14ac:dyDescent="0.25">
      <c r="A8" s="85" t="s">
        <v>1</v>
      </c>
      <c r="B8" s="85"/>
      <c r="C8" s="85"/>
      <c r="D8" s="85"/>
      <c r="E8" s="85"/>
    </row>
    <row r="9" spans="1:5" x14ac:dyDescent="0.25">
      <c r="A9" s="74" t="s">
        <v>44</v>
      </c>
      <c r="B9" s="74"/>
      <c r="C9" s="74"/>
      <c r="D9" s="74"/>
      <c r="E9" s="74"/>
    </row>
    <row r="10" spans="1:5" ht="24.75" customHeight="1" x14ac:dyDescent="0.25">
      <c r="A10" s="87" t="s">
        <v>14</v>
      </c>
      <c r="B10" s="88"/>
      <c r="C10" s="88"/>
      <c r="D10" s="88"/>
      <c r="E10" s="88"/>
    </row>
    <row r="11" spans="1:5" ht="31.9" customHeight="1" x14ac:dyDescent="0.25">
      <c r="A11" s="74" t="s">
        <v>26</v>
      </c>
      <c r="B11" s="74"/>
      <c r="C11" s="74"/>
      <c r="D11" s="74"/>
      <c r="E11" s="74"/>
    </row>
    <row r="12" spans="1:5" ht="15.75" customHeight="1" x14ac:dyDescent="0.25">
      <c r="A12" s="85" t="s">
        <v>15</v>
      </c>
      <c r="B12" s="86"/>
      <c r="C12" s="86"/>
      <c r="D12" s="86"/>
      <c r="E12" s="86"/>
    </row>
    <row r="13" spans="1:5" ht="18" customHeight="1" x14ac:dyDescent="0.25">
      <c r="A13" s="74" t="s">
        <v>23</v>
      </c>
      <c r="B13" s="74"/>
      <c r="C13" s="74"/>
      <c r="D13" s="74"/>
      <c r="E13" s="74"/>
    </row>
    <row r="14" spans="1:5" ht="15.75" customHeight="1" x14ac:dyDescent="0.25">
      <c r="A14" s="85" t="s">
        <v>2</v>
      </c>
      <c r="B14" s="86"/>
      <c r="C14" s="86"/>
      <c r="D14" s="86"/>
      <c r="E14" s="86"/>
    </row>
    <row r="15" spans="1:5" x14ac:dyDescent="0.25">
      <c r="A15" s="74" t="s">
        <v>22</v>
      </c>
      <c r="B15" s="74"/>
      <c r="C15" s="74"/>
      <c r="D15" s="74"/>
      <c r="E15" s="74"/>
    </row>
    <row r="16" spans="1:5" ht="10.5" customHeight="1" x14ac:dyDescent="0.25">
      <c r="A16" s="85" t="s">
        <v>16</v>
      </c>
      <c r="B16" s="86"/>
      <c r="C16" s="86"/>
      <c r="D16" s="86"/>
      <c r="E16" s="86"/>
    </row>
    <row r="17" spans="1:7" ht="33" customHeight="1" x14ac:dyDescent="0.25">
      <c r="A17" s="74" t="s">
        <v>17</v>
      </c>
      <c r="B17" s="74"/>
      <c r="C17" s="74"/>
      <c r="D17" s="74"/>
      <c r="E17" s="74"/>
    </row>
    <row r="18" spans="1:7" ht="58.9" customHeight="1" x14ac:dyDescent="0.25">
      <c r="A18" s="74" t="s">
        <v>27</v>
      </c>
      <c r="B18" s="74"/>
      <c r="C18" s="74"/>
      <c r="D18" s="74"/>
      <c r="E18" s="74"/>
    </row>
    <row r="19" spans="1:7" ht="35.25" customHeight="1" x14ac:dyDescent="0.25">
      <c r="A19" s="81" t="s">
        <v>28</v>
      </c>
      <c r="B19" s="81"/>
      <c r="C19" s="81"/>
      <c r="D19" s="81"/>
      <c r="E19" s="81"/>
    </row>
    <row r="20" spans="1:7" x14ac:dyDescent="0.25">
      <c r="A20" s="81"/>
      <c r="B20" s="81"/>
      <c r="C20" s="81"/>
      <c r="D20" s="81"/>
      <c r="E20" s="81"/>
      <c r="F20" s="2">
        <v>616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45" x14ac:dyDescent="0.25">
      <c r="A22" s="20" t="s">
        <v>45</v>
      </c>
      <c r="B22" s="3" t="s">
        <v>43</v>
      </c>
      <c r="C22" s="3" t="s">
        <v>4</v>
      </c>
      <c r="D22" s="3">
        <v>13.24</v>
      </c>
      <c r="E22" s="8">
        <f>D22*F20*G20</f>
        <v>24467.52</v>
      </c>
    </row>
    <row r="23" spans="1:7" x14ac:dyDescent="0.25">
      <c r="A23" s="7" t="s">
        <v>38</v>
      </c>
      <c r="B23" s="22" t="s">
        <v>24</v>
      </c>
      <c r="C23" s="3" t="s">
        <v>4</v>
      </c>
      <c r="D23" s="3">
        <v>3.6</v>
      </c>
      <c r="E23" s="8">
        <f>D23*F20*G20</f>
        <v>6652.7999999999993</v>
      </c>
    </row>
    <row r="24" spans="1:7" ht="58.5" customHeight="1" x14ac:dyDescent="0.25">
      <c r="A24" s="7" t="s">
        <v>66</v>
      </c>
      <c r="B24" s="9" t="s">
        <v>67</v>
      </c>
      <c r="C24" s="3" t="s">
        <v>4</v>
      </c>
      <c r="D24" s="3"/>
      <c r="E24" s="8">
        <f>790.76*3</f>
        <v>2372.2799999999997</v>
      </c>
    </row>
    <row r="25" spans="1:7" x14ac:dyDescent="0.25">
      <c r="A25" s="23" t="s">
        <v>31</v>
      </c>
      <c r="B25" s="9" t="s">
        <v>67</v>
      </c>
      <c r="C25" s="25" t="s">
        <v>32</v>
      </c>
      <c r="D25" s="3"/>
      <c r="E25" s="8">
        <v>6711.12</v>
      </c>
    </row>
    <row r="26" spans="1:7" ht="30" x14ac:dyDescent="0.25">
      <c r="A26" s="46" t="s">
        <v>68</v>
      </c>
      <c r="B26" s="47" t="s">
        <v>72</v>
      </c>
      <c r="C26" s="25" t="s">
        <v>48</v>
      </c>
      <c r="D26" s="48">
        <v>20.5</v>
      </c>
      <c r="E26" s="8">
        <f>D26*218.47</f>
        <v>4478.6350000000002</v>
      </c>
    </row>
    <row r="27" spans="1:7" x14ac:dyDescent="0.25">
      <c r="A27" s="21" t="s">
        <v>69</v>
      </c>
      <c r="B27" s="47" t="s">
        <v>73</v>
      </c>
      <c r="C27" s="25" t="s">
        <v>48</v>
      </c>
      <c r="D27" s="48">
        <v>4</v>
      </c>
      <c r="E27" s="8">
        <f t="shared" ref="E27:E31" si="0">D27*218.47</f>
        <v>873.88</v>
      </c>
    </row>
    <row r="28" spans="1:7" x14ac:dyDescent="0.25">
      <c r="A28" s="21" t="s">
        <v>70</v>
      </c>
      <c r="B28" s="47" t="s">
        <v>73</v>
      </c>
      <c r="C28" s="25" t="s">
        <v>32</v>
      </c>
      <c r="D28" s="47">
        <v>6</v>
      </c>
      <c r="E28" s="8">
        <f t="shared" si="0"/>
        <v>1310.82</v>
      </c>
    </row>
    <row r="29" spans="1:7" ht="30" x14ac:dyDescent="0.25">
      <c r="A29" s="21" t="s">
        <v>76</v>
      </c>
      <c r="B29" s="47" t="s">
        <v>74</v>
      </c>
      <c r="C29" s="25" t="s">
        <v>48</v>
      </c>
      <c r="D29" s="47"/>
      <c r="E29" s="8">
        <v>3478.54</v>
      </c>
    </row>
    <row r="30" spans="1:7" x14ac:dyDescent="0.25">
      <c r="A30" s="21" t="s">
        <v>71</v>
      </c>
      <c r="B30" s="47" t="s">
        <v>74</v>
      </c>
      <c r="C30" s="25" t="s">
        <v>48</v>
      </c>
      <c r="D30" s="47">
        <v>28</v>
      </c>
      <c r="E30" s="8">
        <f t="shared" si="0"/>
        <v>6117.16</v>
      </c>
    </row>
    <row r="31" spans="1:7" x14ac:dyDescent="0.25">
      <c r="A31" s="21" t="s">
        <v>75</v>
      </c>
      <c r="B31" s="47" t="s">
        <v>74</v>
      </c>
      <c r="C31" s="3" t="s">
        <v>48</v>
      </c>
      <c r="D31" s="47">
        <v>6</v>
      </c>
      <c r="E31" s="8">
        <f t="shared" si="0"/>
        <v>1310.82</v>
      </c>
    </row>
    <row r="32" spans="1:7" s="14" customFormat="1" ht="14.25" x14ac:dyDescent="0.2">
      <c r="A32" s="10" t="s">
        <v>33</v>
      </c>
      <c r="B32" s="11"/>
      <c r="C32" s="12"/>
      <c r="D32" s="12">
        <f>SUM(D26:D31)</f>
        <v>64.5</v>
      </c>
      <c r="E32" s="13">
        <f>SUM(E22:E31)</f>
        <v>57773.575000000004</v>
      </c>
    </row>
    <row r="34" spans="1:5" ht="31.5" customHeight="1" x14ac:dyDescent="0.25">
      <c r="A34" s="90" t="s">
        <v>77</v>
      </c>
      <c r="B34" s="90"/>
      <c r="C34" s="90"/>
      <c r="D34" s="90"/>
      <c r="E34" s="90"/>
    </row>
    <row r="35" spans="1:5" ht="28.5" customHeight="1" x14ac:dyDescent="0.25">
      <c r="A35" s="74" t="s">
        <v>21</v>
      </c>
      <c r="B35" s="74"/>
      <c r="C35" s="74"/>
      <c r="D35" s="74"/>
      <c r="E35" s="74"/>
    </row>
    <row r="36" spans="1:5" ht="17.25" customHeight="1" x14ac:dyDescent="0.25">
      <c r="A36" s="74" t="s">
        <v>20</v>
      </c>
      <c r="B36" s="74"/>
      <c r="C36" s="74"/>
      <c r="D36" s="74"/>
      <c r="E36" s="74"/>
    </row>
    <row r="37" spans="1:5" x14ac:dyDescent="0.25">
      <c r="A37" s="74" t="s">
        <v>34</v>
      </c>
      <c r="B37" s="74"/>
      <c r="C37" s="74"/>
      <c r="D37" s="74"/>
      <c r="E37" s="74"/>
    </row>
    <row r="38" spans="1:5" x14ac:dyDescent="0.25">
      <c r="A38" s="74" t="s">
        <v>18</v>
      </c>
      <c r="B38" s="74"/>
      <c r="C38" s="74"/>
      <c r="D38" s="74"/>
      <c r="E38" s="74"/>
    </row>
    <row r="39" spans="1:5" x14ac:dyDescent="0.25">
      <c r="A39" s="89" t="s">
        <v>5</v>
      </c>
      <c r="B39" s="89"/>
      <c r="C39" s="89"/>
      <c r="D39" s="89"/>
      <c r="E39" s="89"/>
    </row>
    <row r="40" spans="1:5" x14ac:dyDescent="0.25">
      <c r="A40" s="74" t="s">
        <v>18</v>
      </c>
      <c r="B40" s="74"/>
      <c r="C40" s="74"/>
      <c r="D40" s="74"/>
      <c r="E40" s="74"/>
    </row>
    <row r="41" spans="1:5" x14ac:dyDescent="0.25">
      <c r="A41" s="83" t="s">
        <v>29</v>
      </c>
      <c r="B41" s="83"/>
      <c r="C41" s="83"/>
      <c r="D41" s="83"/>
      <c r="E41" s="5"/>
    </row>
    <row r="42" spans="1:5" x14ac:dyDescent="0.25">
      <c r="B42" s="84" t="s">
        <v>19</v>
      </c>
      <c r="C42" s="84"/>
      <c r="D42" s="84"/>
      <c r="E42" s="6" t="s">
        <v>6</v>
      </c>
    </row>
    <row r="43" spans="1:5" x14ac:dyDescent="0.25">
      <c r="A43" s="40"/>
      <c r="B43" s="40"/>
      <c r="C43" s="40"/>
      <c r="D43" s="40"/>
      <c r="E43" s="40"/>
    </row>
    <row r="44" spans="1:5" x14ac:dyDescent="0.25">
      <c r="A44" s="83" t="s">
        <v>30</v>
      </c>
      <c r="B44" s="83"/>
      <c r="C44" s="83"/>
      <c r="D44" s="83"/>
      <c r="E44" s="5"/>
    </row>
    <row r="45" spans="1:5" x14ac:dyDescent="0.25">
      <c r="B45" s="84" t="s">
        <v>19</v>
      </c>
      <c r="C45" s="84"/>
      <c r="D45" s="84"/>
      <c r="E45" s="6" t="s">
        <v>6</v>
      </c>
    </row>
    <row r="47" spans="1:5" x14ac:dyDescent="0.25">
      <c r="A47" s="2" t="s">
        <v>39</v>
      </c>
    </row>
    <row r="48" spans="1:5" x14ac:dyDescent="0.25">
      <c r="A48" s="14" t="s">
        <v>35</v>
      </c>
    </row>
    <row r="49" spans="1:2" x14ac:dyDescent="0.25">
      <c r="A49" s="2" t="s">
        <v>42</v>
      </c>
      <c r="B49" s="15">
        <f>'2кв'!B49</f>
        <v>3897.6500000000015</v>
      </c>
    </row>
    <row r="50" spans="1:2" ht="31.5" x14ac:dyDescent="0.25">
      <c r="A50" s="18" t="s">
        <v>78</v>
      </c>
      <c r="B50" s="16"/>
    </row>
    <row r="51" spans="1:2" x14ac:dyDescent="0.25">
      <c r="A51" s="2" t="s">
        <v>40</v>
      </c>
      <c r="B51" s="16">
        <v>41382.339999999997</v>
      </c>
    </row>
    <row r="52" spans="1:2" x14ac:dyDescent="0.25">
      <c r="A52" s="2" t="s">
        <v>46</v>
      </c>
      <c r="B52" s="16">
        <v>450</v>
      </c>
    </row>
    <row r="53" spans="1:2" ht="30" x14ac:dyDescent="0.25">
      <c r="A53" s="39" t="s">
        <v>37</v>
      </c>
      <c r="B53" s="16">
        <f>E32</f>
        <v>57773.575000000004</v>
      </c>
    </row>
    <row r="54" spans="1:2" x14ac:dyDescent="0.25">
      <c r="A54" s="17" t="s">
        <v>36</v>
      </c>
      <c r="B54" s="15">
        <f>B49+B51+B52-B53</f>
        <v>-12043.585000000006</v>
      </c>
    </row>
  </sheetData>
  <mergeCells count="29">
    <mergeCell ref="A1:E1"/>
    <mergeCell ref="A2:E2"/>
    <mergeCell ref="A3:E3"/>
    <mergeCell ref="A6:E6"/>
    <mergeCell ref="A7:E7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5:D45"/>
    <mergeCell ref="A20:E20"/>
    <mergeCell ref="A34:E34"/>
    <mergeCell ref="A35:E35"/>
    <mergeCell ref="A36:E36"/>
    <mergeCell ref="A37:E37"/>
    <mergeCell ref="A38:E38"/>
    <mergeCell ref="A39:E39"/>
    <mergeCell ref="A40:E40"/>
    <mergeCell ref="A41:D41"/>
    <mergeCell ref="B42:D42"/>
    <mergeCell ref="A44:D44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view="pageBreakPreview" zoomScaleNormal="100" zoomScaleSheetLayoutView="100" workbookViewId="0">
      <selection activeCell="A3" sqref="A3:E4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75" t="s">
        <v>11</v>
      </c>
      <c r="B1" s="75"/>
      <c r="C1" s="75"/>
      <c r="D1" s="75"/>
      <c r="E1" s="75"/>
    </row>
    <row r="2" spans="1:5" ht="30.75" customHeight="1" x14ac:dyDescent="0.25">
      <c r="A2" s="76" t="s">
        <v>12</v>
      </c>
      <c r="B2" s="77"/>
      <c r="C2" s="77"/>
      <c r="D2" s="77"/>
      <c r="E2" s="77"/>
    </row>
    <row r="3" spans="1:5" x14ac:dyDescent="0.25">
      <c r="A3" s="78" t="s">
        <v>81</v>
      </c>
      <c r="B3" s="78"/>
      <c r="C3" s="78"/>
      <c r="D3" s="78"/>
      <c r="E3" s="78"/>
    </row>
    <row r="4" spans="1:5" s="1" customFormat="1" ht="30" x14ac:dyDescent="0.25">
      <c r="A4" s="19" t="s">
        <v>13</v>
      </c>
      <c r="B4" s="4"/>
      <c r="C4" s="4"/>
      <c r="D4" s="4"/>
      <c r="E4" s="44" t="s">
        <v>82</v>
      </c>
    </row>
    <row r="5" spans="1:5" x14ac:dyDescent="0.25">
      <c r="A5" s="43"/>
      <c r="B5" s="4"/>
      <c r="C5" s="4"/>
      <c r="D5" s="4"/>
      <c r="E5" s="4"/>
    </row>
    <row r="6" spans="1:5" x14ac:dyDescent="0.25">
      <c r="A6" s="74" t="s">
        <v>0</v>
      </c>
      <c r="B6" s="74"/>
      <c r="C6" s="74"/>
      <c r="D6" s="74"/>
      <c r="E6" s="74"/>
    </row>
    <row r="7" spans="1:5" x14ac:dyDescent="0.25">
      <c r="A7" s="79" t="s">
        <v>25</v>
      </c>
      <c r="B7" s="79"/>
      <c r="C7" s="79"/>
      <c r="D7" s="79"/>
      <c r="E7" s="79"/>
    </row>
    <row r="8" spans="1:5" x14ac:dyDescent="0.25">
      <c r="A8" s="85" t="s">
        <v>1</v>
      </c>
      <c r="B8" s="85"/>
      <c r="C8" s="85"/>
      <c r="D8" s="85"/>
      <c r="E8" s="85"/>
    </row>
    <row r="9" spans="1:5" x14ac:dyDescent="0.25">
      <c r="A9" s="74" t="s">
        <v>44</v>
      </c>
      <c r="B9" s="74"/>
      <c r="C9" s="74"/>
      <c r="D9" s="74"/>
      <c r="E9" s="74"/>
    </row>
    <row r="10" spans="1:5" ht="24.75" customHeight="1" x14ac:dyDescent="0.25">
      <c r="A10" s="87" t="s">
        <v>14</v>
      </c>
      <c r="B10" s="88"/>
      <c r="C10" s="88"/>
      <c r="D10" s="88"/>
      <c r="E10" s="88"/>
    </row>
    <row r="11" spans="1:5" ht="31.9" customHeight="1" x14ac:dyDescent="0.25">
      <c r="A11" s="74" t="s">
        <v>26</v>
      </c>
      <c r="B11" s="74"/>
      <c r="C11" s="74"/>
      <c r="D11" s="74"/>
      <c r="E11" s="74"/>
    </row>
    <row r="12" spans="1:5" ht="15.75" customHeight="1" x14ac:dyDescent="0.25">
      <c r="A12" s="85" t="s">
        <v>15</v>
      </c>
      <c r="B12" s="86"/>
      <c r="C12" s="86"/>
      <c r="D12" s="86"/>
      <c r="E12" s="86"/>
    </row>
    <row r="13" spans="1:5" ht="18" customHeight="1" x14ac:dyDescent="0.25">
      <c r="A13" s="74" t="s">
        <v>23</v>
      </c>
      <c r="B13" s="74"/>
      <c r="C13" s="74"/>
      <c r="D13" s="74"/>
      <c r="E13" s="74"/>
    </row>
    <row r="14" spans="1:5" ht="15.75" customHeight="1" x14ac:dyDescent="0.25">
      <c r="A14" s="85" t="s">
        <v>2</v>
      </c>
      <c r="B14" s="86"/>
      <c r="C14" s="86"/>
      <c r="D14" s="86"/>
      <c r="E14" s="86"/>
    </row>
    <row r="15" spans="1:5" x14ac:dyDescent="0.25">
      <c r="A15" s="74" t="s">
        <v>22</v>
      </c>
      <c r="B15" s="74"/>
      <c r="C15" s="74"/>
      <c r="D15" s="74"/>
      <c r="E15" s="74"/>
    </row>
    <row r="16" spans="1:5" ht="10.5" customHeight="1" x14ac:dyDescent="0.25">
      <c r="A16" s="85" t="s">
        <v>16</v>
      </c>
      <c r="B16" s="86"/>
      <c r="C16" s="86"/>
      <c r="D16" s="86"/>
      <c r="E16" s="86"/>
    </row>
    <row r="17" spans="1:7" ht="33" customHeight="1" x14ac:dyDescent="0.25">
      <c r="A17" s="74" t="s">
        <v>17</v>
      </c>
      <c r="B17" s="74"/>
      <c r="C17" s="74"/>
      <c r="D17" s="74"/>
      <c r="E17" s="74"/>
    </row>
    <row r="18" spans="1:7" ht="58.9" customHeight="1" x14ac:dyDescent="0.25">
      <c r="A18" s="74" t="s">
        <v>27</v>
      </c>
      <c r="B18" s="74"/>
      <c r="C18" s="74"/>
      <c r="D18" s="74"/>
      <c r="E18" s="74"/>
    </row>
    <row r="19" spans="1:7" ht="35.25" customHeight="1" x14ac:dyDescent="0.25">
      <c r="A19" s="81" t="s">
        <v>28</v>
      </c>
      <c r="B19" s="81"/>
      <c r="C19" s="81"/>
      <c r="D19" s="81"/>
      <c r="E19" s="81"/>
    </row>
    <row r="20" spans="1:7" x14ac:dyDescent="0.25">
      <c r="A20" s="81"/>
      <c r="B20" s="81"/>
      <c r="C20" s="81"/>
      <c r="D20" s="81"/>
      <c r="E20" s="81"/>
      <c r="F20" s="2">
        <v>616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45" x14ac:dyDescent="0.25">
      <c r="A22" s="20" t="s">
        <v>45</v>
      </c>
      <c r="B22" s="3" t="s">
        <v>43</v>
      </c>
      <c r="C22" s="3" t="s">
        <v>4</v>
      </c>
      <c r="D22" s="3">
        <v>13.24</v>
      </c>
      <c r="E22" s="8">
        <f>D22*F20*G20</f>
        <v>24467.52</v>
      </c>
    </row>
    <row r="23" spans="1:7" x14ac:dyDescent="0.25">
      <c r="A23" s="7" t="s">
        <v>38</v>
      </c>
      <c r="B23" s="22" t="s">
        <v>24</v>
      </c>
      <c r="C23" s="3" t="s">
        <v>4</v>
      </c>
      <c r="D23" s="3">
        <v>3.6</v>
      </c>
      <c r="E23" s="8">
        <f>D23*F20*G20</f>
        <v>6652.7999999999993</v>
      </c>
    </row>
    <row r="24" spans="1:7" ht="58.5" customHeight="1" x14ac:dyDescent="0.25">
      <c r="A24" s="7" t="s">
        <v>66</v>
      </c>
      <c r="B24" s="9" t="s">
        <v>83</v>
      </c>
      <c r="C24" s="3" t="s">
        <v>4</v>
      </c>
      <c r="D24" s="3"/>
      <c r="E24" s="8">
        <f>790.76*3</f>
        <v>2372.2799999999997</v>
      </c>
    </row>
    <row r="25" spans="1:7" x14ac:dyDescent="0.25">
      <c r="A25" s="23" t="s">
        <v>31</v>
      </c>
      <c r="B25" s="9" t="s">
        <v>83</v>
      </c>
      <c r="C25" s="25" t="s">
        <v>32</v>
      </c>
      <c r="D25" s="3"/>
      <c r="E25" s="8">
        <v>175</v>
      </c>
    </row>
    <row r="26" spans="1:7" s="14" customFormat="1" ht="14.25" x14ac:dyDescent="0.2">
      <c r="A26" s="10" t="s">
        <v>33</v>
      </c>
      <c r="B26" s="11"/>
      <c r="C26" s="12"/>
      <c r="D26" s="12"/>
      <c r="E26" s="13">
        <f>SUM(E22:E25)</f>
        <v>33667.599999999999</v>
      </c>
    </row>
    <row r="28" spans="1:7" ht="31.5" customHeight="1" x14ac:dyDescent="0.25">
      <c r="A28" s="90" t="s">
        <v>84</v>
      </c>
      <c r="B28" s="90"/>
      <c r="C28" s="90"/>
      <c r="D28" s="90"/>
      <c r="E28" s="90"/>
    </row>
    <row r="29" spans="1:7" ht="28.5" customHeight="1" x14ac:dyDescent="0.25">
      <c r="A29" s="74" t="s">
        <v>21</v>
      </c>
      <c r="B29" s="74"/>
      <c r="C29" s="74"/>
      <c r="D29" s="74"/>
      <c r="E29" s="74"/>
    </row>
    <row r="30" spans="1:7" ht="17.25" customHeight="1" x14ac:dyDescent="0.25">
      <c r="A30" s="74" t="s">
        <v>20</v>
      </c>
      <c r="B30" s="74"/>
      <c r="C30" s="74"/>
      <c r="D30" s="74"/>
      <c r="E30" s="74"/>
    </row>
    <row r="31" spans="1:7" x14ac:dyDescent="0.25">
      <c r="A31" s="74" t="s">
        <v>34</v>
      </c>
      <c r="B31" s="74"/>
      <c r="C31" s="74"/>
      <c r="D31" s="74"/>
      <c r="E31" s="74"/>
    </row>
    <row r="32" spans="1:7" x14ac:dyDescent="0.25">
      <c r="A32" s="74" t="s">
        <v>18</v>
      </c>
      <c r="B32" s="74"/>
      <c r="C32" s="74"/>
      <c r="D32" s="74"/>
      <c r="E32" s="74"/>
    </row>
    <row r="33" spans="1:5" x14ac:dyDescent="0.25">
      <c r="A33" s="89" t="s">
        <v>5</v>
      </c>
      <c r="B33" s="89"/>
      <c r="C33" s="89"/>
      <c r="D33" s="89"/>
      <c r="E33" s="89"/>
    </row>
    <row r="34" spans="1:5" x14ac:dyDescent="0.25">
      <c r="A34" s="74" t="s">
        <v>18</v>
      </c>
      <c r="B34" s="74"/>
      <c r="C34" s="74"/>
      <c r="D34" s="74"/>
      <c r="E34" s="74"/>
    </row>
    <row r="35" spans="1:5" x14ac:dyDescent="0.25">
      <c r="A35" s="83" t="s">
        <v>29</v>
      </c>
      <c r="B35" s="83"/>
      <c r="C35" s="83"/>
      <c r="D35" s="83"/>
      <c r="E35" s="5"/>
    </row>
    <row r="36" spans="1:5" x14ac:dyDescent="0.25">
      <c r="B36" s="84" t="s">
        <v>19</v>
      </c>
      <c r="C36" s="84"/>
      <c r="D36" s="84"/>
      <c r="E36" s="6" t="s">
        <v>6</v>
      </c>
    </row>
    <row r="37" spans="1:5" x14ac:dyDescent="0.25">
      <c r="A37" s="42"/>
      <c r="B37" s="42"/>
      <c r="C37" s="42"/>
      <c r="D37" s="42"/>
      <c r="E37" s="42"/>
    </row>
    <row r="38" spans="1:5" x14ac:dyDescent="0.25">
      <c r="A38" s="83" t="s">
        <v>30</v>
      </c>
      <c r="B38" s="83"/>
      <c r="C38" s="83"/>
      <c r="D38" s="83"/>
      <c r="E38" s="5"/>
    </row>
    <row r="39" spans="1:5" x14ac:dyDescent="0.25">
      <c r="B39" s="84" t="s">
        <v>19</v>
      </c>
      <c r="C39" s="84"/>
      <c r="D39" s="84"/>
      <c r="E39" s="6" t="s">
        <v>6</v>
      </c>
    </row>
    <row r="41" spans="1:5" x14ac:dyDescent="0.25">
      <c r="A41" s="2" t="s">
        <v>39</v>
      </c>
    </row>
    <row r="42" spans="1:5" x14ac:dyDescent="0.25">
      <c r="A42" s="14" t="s">
        <v>35</v>
      </c>
    </row>
    <row r="43" spans="1:5" x14ac:dyDescent="0.25">
      <c r="A43" s="2" t="s">
        <v>42</v>
      </c>
      <c r="B43" s="15">
        <f>'3кв'!B54</f>
        <v>-12043.585000000006</v>
      </c>
    </row>
    <row r="44" spans="1:5" ht="31.5" x14ac:dyDescent="0.25">
      <c r="A44" s="18" t="s">
        <v>85</v>
      </c>
      <c r="B44" s="16"/>
    </row>
    <row r="45" spans="1:5" x14ac:dyDescent="0.25">
      <c r="A45" s="2" t="s">
        <v>40</v>
      </c>
      <c r="B45" s="16">
        <f>46764.39-1.16</f>
        <v>46763.229999999996</v>
      </c>
    </row>
    <row r="46" spans="1:5" x14ac:dyDescent="0.25">
      <c r="A46" s="2" t="s">
        <v>46</v>
      </c>
      <c r="B46" s="16">
        <v>450</v>
      </c>
    </row>
    <row r="47" spans="1:5" ht="30" x14ac:dyDescent="0.25">
      <c r="A47" s="45" t="s">
        <v>37</v>
      </c>
      <c r="B47" s="16">
        <f>E26</f>
        <v>33667.599999999999</v>
      </c>
    </row>
    <row r="48" spans="1:5" x14ac:dyDescent="0.25">
      <c r="A48" s="17" t="s">
        <v>36</v>
      </c>
      <c r="B48" s="15">
        <f>B43+B45+B46-B47</f>
        <v>1502.044999999991</v>
      </c>
    </row>
  </sheetData>
  <mergeCells count="29">
    <mergeCell ref="A34:E34"/>
    <mergeCell ref="A35:D35"/>
    <mergeCell ref="B36:D36"/>
    <mergeCell ref="A38:D38"/>
    <mergeCell ref="B39:D39"/>
    <mergeCell ref="A33:E33"/>
    <mergeCell ref="A15:E15"/>
    <mergeCell ref="A16:E16"/>
    <mergeCell ref="A17:E17"/>
    <mergeCell ref="A18:E18"/>
    <mergeCell ref="A19:E19"/>
    <mergeCell ref="A20:E20"/>
    <mergeCell ref="A28:E28"/>
    <mergeCell ref="A29:E29"/>
    <mergeCell ref="A30:E30"/>
    <mergeCell ref="A31:E31"/>
    <mergeCell ref="A32:E32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view="pageBreakPreview" topLeftCell="A13" zoomScaleNormal="100" zoomScaleSheetLayoutView="100" workbookViewId="0">
      <selection activeCell="B27" sqref="B27"/>
    </sheetView>
  </sheetViews>
  <sheetFormatPr defaultRowHeight="15" x14ac:dyDescent="0.25"/>
  <cols>
    <col min="1" max="1" width="10.5703125" customWidth="1"/>
    <col min="2" max="2" width="54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 x14ac:dyDescent="0.25">
      <c r="A1" s="92" t="s">
        <v>86</v>
      </c>
      <c r="B1" s="92"/>
      <c r="C1" s="92"/>
      <c r="D1" s="49"/>
    </row>
    <row r="2" spans="1:5" ht="15.75" x14ac:dyDescent="0.25">
      <c r="A2" s="93" t="s">
        <v>87</v>
      </c>
      <c r="B2" s="93"/>
      <c r="C2" s="93"/>
      <c r="D2" s="50"/>
    </row>
    <row r="3" spans="1:5" ht="15.75" x14ac:dyDescent="0.25">
      <c r="A3" s="93" t="s">
        <v>88</v>
      </c>
      <c r="B3" s="93"/>
      <c r="C3" s="93"/>
      <c r="D3" s="50"/>
    </row>
    <row r="4" spans="1:5" ht="15.75" x14ac:dyDescent="0.25">
      <c r="A4" s="92" t="s">
        <v>107</v>
      </c>
      <c r="B4" s="92"/>
      <c r="C4" s="92"/>
      <c r="D4" s="49"/>
    </row>
    <row r="5" spans="1:5" ht="15.75" x14ac:dyDescent="0.25">
      <c r="A5" s="94"/>
      <c r="B5" s="94"/>
      <c r="C5" s="94"/>
      <c r="D5" s="1"/>
    </row>
    <row r="6" spans="1:5" ht="15.75" x14ac:dyDescent="0.25">
      <c r="A6" s="50"/>
      <c r="B6" s="51" t="s">
        <v>89</v>
      </c>
      <c r="C6" s="52">
        <f>'1кв'!B46</f>
        <v>1338.97</v>
      </c>
      <c r="D6" s="53"/>
    </row>
    <row r="7" spans="1:5" ht="15.75" x14ac:dyDescent="0.25">
      <c r="A7" s="50"/>
      <c r="B7" s="51" t="s">
        <v>108</v>
      </c>
      <c r="C7" s="52"/>
      <c r="D7" s="53"/>
    </row>
    <row r="8" spans="1:5" ht="15.75" x14ac:dyDescent="0.25">
      <c r="A8" s="54" t="s">
        <v>90</v>
      </c>
      <c r="B8" s="55" t="s">
        <v>91</v>
      </c>
      <c r="C8" s="56">
        <f>'1кв'!B48+'2кв'!B46+'3кв'!B51+'4кв'!B45</f>
        <v>144249.5</v>
      </c>
      <c r="D8" s="57"/>
    </row>
    <row r="9" spans="1:5" ht="30" x14ac:dyDescent="0.25">
      <c r="A9" s="54"/>
      <c r="B9" s="20" t="s">
        <v>92</v>
      </c>
      <c r="C9" s="56">
        <f>'1кв'!B49+'2кв'!B47+'3кв'!B52+'4кв'!B46</f>
        <v>1800</v>
      </c>
      <c r="D9" s="57"/>
    </row>
    <row r="10" spans="1:5" ht="15.75" x14ac:dyDescent="0.25">
      <c r="A10" s="58"/>
      <c r="B10" s="55" t="s">
        <v>93</v>
      </c>
      <c r="C10" s="59">
        <f>SUM(C8:C9)</f>
        <v>146049.5</v>
      </c>
      <c r="D10" s="53"/>
    </row>
    <row r="11" spans="1:5" ht="15.75" x14ac:dyDescent="0.25">
      <c r="A11" s="1"/>
      <c r="B11" s="91"/>
      <c r="C11" s="91"/>
      <c r="D11" s="60"/>
    </row>
    <row r="12" spans="1:5" ht="15.75" x14ac:dyDescent="0.25">
      <c r="A12" s="61" t="s">
        <v>94</v>
      </c>
      <c r="B12" s="62" t="s">
        <v>95</v>
      </c>
      <c r="C12" s="63">
        <f>'1кв'!E22+'2кв'!E22+'3кв'!E22+'4кв'!E22</f>
        <v>84638.400000000009</v>
      </c>
      <c r="D12" s="60"/>
    </row>
    <row r="13" spans="1:5" ht="15.75" x14ac:dyDescent="0.25">
      <c r="A13" s="1"/>
      <c r="B13" s="7" t="s">
        <v>38</v>
      </c>
      <c r="C13" s="63">
        <f>'1кв'!E23+'2кв'!E23+'3кв'!E23+'4кв'!E23</f>
        <v>25982.880000000001</v>
      </c>
      <c r="D13" s="60"/>
      <c r="E13" s="64"/>
    </row>
    <row r="14" spans="1:5" ht="30" x14ac:dyDescent="0.25">
      <c r="B14" s="7" t="s">
        <v>96</v>
      </c>
      <c r="C14" s="63">
        <f>'1кв'!E24+'2кв'!E24+'3кв'!E24+'4кв'!E24</f>
        <v>8698.36</v>
      </c>
      <c r="D14" s="60"/>
    </row>
    <row r="15" spans="1:5" ht="15.75" x14ac:dyDescent="0.25">
      <c r="A15" s="61"/>
      <c r="B15" s="65" t="s">
        <v>31</v>
      </c>
      <c r="C15" s="63">
        <f>'1кв'!E25+'2кв'!E25+'3кв'!E25+'4кв'!E25</f>
        <v>7548.28</v>
      </c>
      <c r="D15" s="60"/>
    </row>
    <row r="16" spans="1:5" ht="15.75" x14ac:dyDescent="0.25">
      <c r="A16" s="61"/>
      <c r="B16" s="66" t="s">
        <v>110</v>
      </c>
      <c r="C16" s="67">
        <f>7*206.95+64.5*218.47</f>
        <v>15539.965</v>
      </c>
      <c r="D16" s="60"/>
    </row>
    <row r="17" spans="1:5" ht="15.75" x14ac:dyDescent="0.25">
      <c r="A17" s="61"/>
      <c r="B17" s="68" t="s">
        <v>97</v>
      </c>
      <c r="C17" s="67">
        <f>SUM(C19:C19)</f>
        <v>3478.54</v>
      </c>
      <c r="D17" s="60"/>
    </row>
    <row r="18" spans="1:5" ht="15.75" x14ac:dyDescent="0.25">
      <c r="A18" s="61"/>
      <c r="B18" s="69" t="s">
        <v>98</v>
      </c>
      <c r="C18" s="67"/>
      <c r="D18" s="60"/>
    </row>
    <row r="19" spans="1:5" ht="15.75" x14ac:dyDescent="0.25">
      <c r="A19" s="61"/>
      <c r="B19" s="21" t="s">
        <v>109</v>
      </c>
      <c r="C19" s="70">
        <f>'3кв'!E29</f>
        <v>3478.54</v>
      </c>
      <c r="D19" s="60"/>
    </row>
    <row r="20" spans="1:5" ht="15.75" x14ac:dyDescent="0.25">
      <c r="A20" s="1"/>
      <c r="B20" s="71" t="s">
        <v>99</v>
      </c>
      <c r="C20" s="72">
        <f>SUM(C12:C17)</f>
        <v>145886.42500000002</v>
      </c>
      <c r="D20" s="60"/>
      <c r="E20" s="64"/>
    </row>
    <row r="21" spans="1:5" ht="15.75" x14ac:dyDescent="0.25">
      <c r="A21" s="1"/>
      <c r="B21" s="73" t="s">
        <v>100</v>
      </c>
      <c r="C21" s="72">
        <f>C6+C10-C20</f>
        <v>1502.0449999999837</v>
      </c>
      <c r="D21" s="60"/>
    </row>
    <row r="22" spans="1:5" ht="15.75" x14ac:dyDescent="0.25">
      <c r="A22" s="1"/>
      <c r="B22" s="54"/>
      <c r="C22" s="54"/>
      <c r="D22" s="60"/>
    </row>
    <row r="23" spans="1:5" ht="15.75" x14ac:dyDescent="0.25">
      <c r="A23" s="1"/>
      <c r="B23" s="95" t="s">
        <v>111</v>
      </c>
      <c r="C23" s="95"/>
      <c r="D23" s="60"/>
    </row>
    <row r="24" spans="1:5" ht="15.75" x14ac:dyDescent="0.25">
      <c r="A24" s="1"/>
      <c r="B24" s="95" t="s">
        <v>112</v>
      </c>
      <c r="C24" s="95">
        <v>103091.73</v>
      </c>
      <c r="D24" s="60"/>
    </row>
    <row r="25" spans="1:5" ht="15.75" x14ac:dyDescent="0.25">
      <c r="A25" s="1"/>
      <c r="B25" s="96" t="s">
        <v>113</v>
      </c>
      <c r="C25" s="96">
        <v>112487.03</v>
      </c>
      <c r="D25" s="60"/>
    </row>
    <row r="26" spans="1:5" ht="15.75" x14ac:dyDescent="0.25">
      <c r="A26" s="1"/>
      <c r="B26" s="95" t="s">
        <v>114</v>
      </c>
      <c r="C26" s="95">
        <f>C25-C24</f>
        <v>9395.3000000000029</v>
      </c>
      <c r="D26" s="60"/>
    </row>
    <row r="27" spans="1:5" ht="15.75" x14ac:dyDescent="0.25">
      <c r="A27" s="1"/>
      <c r="B27" s="54"/>
      <c r="C27" s="54"/>
      <c r="D27" s="60"/>
    </row>
    <row r="28" spans="1:5" ht="15.75" x14ac:dyDescent="0.25">
      <c r="A28" s="1"/>
      <c r="B28" s="54"/>
      <c r="C28" s="54"/>
      <c r="D28" s="60"/>
    </row>
    <row r="29" spans="1:5" ht="15.75" x14ac:dyDescent="0.25">
      <c r="A29" s="54" t="s">
        <v>101</v>
      </c>
      <c r="C29" s="54"/>
      <c r="D29" s="60"/>
    </row>
    <row r="30" spans="1:5" ht="15.75" x14ac:dyDescent="0.25">
      <c r="A30" s="1"/>
      <c r="B30" s="54"/>
      <c r="C30" s="54"/>
      <c r="D30" s="60"/>
    </row>
    <row r="31" spans="1:5" ht="15.75" x14ac:dyDescent="0.25">
      <c r="A31" s="1"/>
      <c r="B31" s="54"/>
      <c r="C31" s="54"/>
      <c r="D31" s="60"/>
    </row>
    <row r="32" spans="1:5" ht="15.75" x14ac:dyDescent="0.25">
      <c r="A32" s="1" t="s">
        <v>102</v>
      </c>
      <c r="B32" s="54" t="s">
        <v>103</v>
      </c>
      <c r="C32" s="54"/>
      <c r="D32" s="60"/>
    </row>
    <row r="33" spans="1:4" ht="15.75" x14ac:dyDescent="0.25">
      <c r="A33" s="1"/>
      <c r="B33" s="54" t="s">
        <v>104</v>
      </c>
      <c r="C33" s="54"/>
      <c r="D33" s="60"/>
    </row>
    <row r="34" spans="1:4" ht="15.75" x14ac:dyDescent="0.25">
      <c r="A34" s="1"/>
      <c r="B34" s="54" t="s">
        <v>105</v>
      </c>
      <c r="C34" s="54"/>
      <c r="D34" s="60"/>
    </row>
    <row r="35" spans="1:4" ht="15.75" x14ac:dyDescent="0.25">
      <c r="A35" s="1"/>
      <c r="B35" s="54"/>
      <c r="C35" s="54"/>
      <c r="D35" s="60"/>
    </row>
    <row r="36" spans="1:4" ht="15.75" x14ac:dyDescent="0.25">
      <c r="A36" s="1"/>
      <c r="B36" s="54"/>
      <c r="C36" s="54"/>
      <c r="D36" s="60"/>
    </row>
    <row r="37" spans="1:4" ht="15.75" x14ac:dyDescent="0.25">
      <c r="A37" s="1"/>
      <c r="B37" s="54" t="s">
        <v>106</v>
      </c>
      <c r="C37" s="54"/>
      <c r="D37" s="60"/>
    </row>
    <row r="38" spans="1:4" ht="15.75" x14ac:dyDescent="0.25">
      <c r="A38" s="1"/>
      <c r="B38" s="54"/>
      <c r="C38" s="54"/>
      <c r="D38" s="60"/>
    </row>
    <row r="39" spans="1:4" ht="15.75" x14ac:dyDescent="0.25">
      <c r="A39" s="1"/>
      <c r="B39" s="54"/>
      <c r="C39" s="54"/>
      <c r="D39" s="60"/>
    </row>
    <row r="40" spans="1:4" ht="15.75" x14ac:dyDescent="0.25">
      <c r="A40" s="1"/>
      <c r="B40" s="54"/>
      <c r="C40" s="54"/>
      <c r="D40" s="60"/>
    </row>
    <row r="41" spans="1:4" ht="15.75" x14ac:dyDescent="0.25">
      <c r="A41" s="1"/>
      <c r="B41" s="54"/>
      <c r="C41" s="54"/>
      <c r="D41" s="60"/>
    </row>
  </sheetData>
  <mergeCells count="6">
    <mergeCell ref="B11:C11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2022-03-09T13:33:24Z</dcterms:modified>
</cp:coreProperties>
</file>