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10" windowHeight="11010" activeTab="4"/>
  </bookViews>
  <sheets>
    <sheet name="1кв" sheetId="16" r:id="rId1"/>
    <sheet name="2кв" sheetId="17" r:id="rId2"/>
    <sheet name="3кв" sheetId="18" r:id="rId3"/>
    <sheet name="4кв" sheetId="19" r:id="rId4"/>
    <sheet name="отчет" sheetId="20" r:id="rId5"/>
  </sheets>
  <definedNames>
    <definedName name="_xlnm.Print_Area" localSheetId="0">'1кв'!$A$1:$E$51</definedName>
    <definedName name="_xlnm.Print_Area" localSheetId="1">'2кв'!$A$1:$E$51</definedName>
    <definedName name="_xlnm.Print_Area" localSheetId="2">'3кв'!$A$1:$E$52</definedName>
    <definedName name="_xlnm.Print_Area" localSheetId="3">'4кв'!$A$1:$E$51</definedName>
    <definedName name="_xlnm.Print_Area" localSheetId="4">отчет!$A$1:$C$43</definedName>
  </definedNames>
  <calcPr calcId="145621"/>
</workbook>
</file>

<file path=xl/calcChain.xml><?xml version="1.0" encoding="utf-8"?>
<calcChain xmlns="http://schemas.openxmlformats.org/spreadsheetml/2006/main">
  <c r="C30" i="20" l="1"/>
  <c r="C23" i="20" l="1"/>
  <c r="C20" i="20"/>
  <c r="C18" i="20" s="1"/>
  <c r="C14" i="20"/>
  <c r="C15" i="20"/>
  <c r="C16" i="20"/>
  <c r="C13" i="20"/>
  <c r="C9" i="20"/>
  <c r="C10" i="20"/>
  <c r="B47" i="19"/>
  <c r="C8" i="20"/>
  <c r="C6" i="20"/>
  <c r="C11" i="20" l="1"/>
  <c r="C24" i="20"/>
  <c r="C25" i="20" s="1"/>
  <c r="B45" i="19"/>
  <c r="E24" i="19"/>
  <c r="F20" i="19"/>
  <c r="E22" i="19" s="1"/>
  <c r="E23" i="19" l="1"/>
  <c r="E27" i="19" s="1"/>
  <c r="B50" i="19" s="1"/>
  <c r="B51" i="19" s="1"/>
  <c r="B46" i="18"/>
  <c r="E24" i="18" l="1"/>
  <c r="E22" i="18"/>
  <c r="E28" i="18" s="1"/>
  <c r="B51" i="18" s="1"/>
  <c r="F20" i="18"/>
  <c r="E23" i="18" s="1"/>
  <c r="B52" i="18" l="1"/>
  <c r="E24" i="17"/>
  <c r="B45" i="17" l="1"/>
  <c r="F20" i="17"/>
  <c r="E22" i="17" s="1"/>
  <c r="E23" i="17" l="1"/>
  <c r="E27" i="17" s="1"/>
  <c r="B50" i="17" s="1"/>
  <c r="B51" i="17" s="1"/>
  <c r="E27" i="16"/>
  <c r="E24" i="16" l="1"/>
  <c r="F20" i="16"/>
  <c r="E23" i="16" s="1"/>
  <c r="E22" i="16" l="1"/>
  <c r="B50" i="16" s="1"/>
  <c r="B51" i="16" s="1"/>
</calcChain>
</file>

<file path=xl/sharedStrings.xml><?xml version="1.0" encoding="utf-8"?>
<sst xmlns="http://schemas.openxmlformats.org/spreadsheetml/2006/main" count="287" uniqueCount="109">
  <si>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</si>
  <si>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</si>
  <si>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</si>
  <si>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</si>
  <si>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</si>
  <si>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</si>
  <si>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</si>
  <si>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</si>
  <si>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</si>
  <si>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</si>
  <si>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</si>
  <si>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</si>
  <si>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</si>
  <si>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</si>
  <si>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</si>
  <si>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</si>
  <si>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</si>
  <si>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</si>
  <si>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</si>
  <si>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</si>
  <si>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</si>
  <si>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</si>
  <si>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</si>
  <si>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</si>
  <si>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</si>
  <si>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Комсомольская, д.9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</si>
  <si>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38 от 02.05.2015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</si>
  <si>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№40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</si>
  <si>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</si>
  <si>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t>Стоимость материалов</t>
  </si>
  <si>
    <t>Итого: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</si>
  <si>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</si>
  <si>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</si>
  <si>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</si>
  <si>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</si>
  <si>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</si>
  <si>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</si>
  <si>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Общая площадь квартир - 551,4</t>
  </si>
  <si>
    <t>Не жилые помещения -  63,2</t>
  </si>
  <si>
    <t>Расходы по содержанию и тек. Ремонту</t>
  </si>
  <si>
    <t>не жилые помещения Сбербанк</t>
  </si>
  <si>
    <t>в т.ч. Оплачено рем.и содерж.</t>
  </si>
  <si>
    <t xml:space="preserve">Общехозяйственные расходы 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</si>
  <si>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Редько Р.Н.</t>
    </r>
  </si>
  <si>
    <t>Остаток на начало квартала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</si>
  <si>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Редько Романа Николаевича</t>
    </r>
  </si>
  <si>
    <t xml:space="preserve">определена приложением № 9 к договору </t>
  </si>
  <si>
    <t>Услуги по содержанию многоквартирного дома</t>
  </si>
  <si>
    <t>интернет Ростелеком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</si>
  <si>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</si>
  <si>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за 1 квартал 2021 года</t>
  </si>
  <si>
    <t>"31" 03  2021 г.</t>
  </si>
  <si>
    <t>Опиловка деревьев (смета)</t>
  </si>
  <si>
    <t>февраль</t>
  </si>
  <si>
    <t xml:space="preserve">           2. Всего за период с "01" 01 2021 г. по "31" 03 2021 г. выполнено работ (оказано услуг) на общую сумму тридцать шесть тысяч триста восемьдесят шесть рублей 52 копейки</t>
  </si>
  <si>
    <t>Предъявлено населению 28915,82</t>
  </si>
  <si>
    <t>за 2 квартал 2021 года</t>
  </si>
  <si>
    <t>"30" 06  2021 г.</t>
  </si>
  <si>
    <t>2 квартал</t>
  </si>
  <si>
    <t>Предъявлено населению 28898,82</t>
  </si>
  <si>
    <t xml:space="preserve">           2. Всего за период с "01" 04 2021 г. по "30" 06 2021 г. выполнено работ (оказано услуг) на общую сумму двадцать пять тысяч шестьсот девяносто восемь рублей 42 копейки</t>
  </si>
  <si>
    <t>Обработка подъездов хлорсодержащими растворами опрыскивание 1 раз в неделю (май, июнь -1 раз в 2 недели)</t>
  </si>
  <si>
    <t xml:space="preserve">Обработка подъездов хлорсодержащими растворами опрыскивание 1 раз в неделю </t>
  </si>
  <si>
    <t>3 квартал</t>
  </si>
  <si>
    <t>за 3 квартал 2021 года</t>
  </si>
  <si>
    <t>"30" 09  2021 г.</t>
  </si>
  <si>
    <t>Окраска урн (смета)</t>
  </si>
  <si>
    <t>Изготовление и монтаж поручня (смета)</t>
  </si>
  <si>
    <t>август</t>
  </si>
  <si>
    <t xml:space="preserve">           2. Всего за период с "01" 07 2021 г. по "30" 09 2021 г. выполнено работ (оказано услуг) на общую сумму тридцать четыре тысячи триста девяносто четыре рубля 15 копеек</t>
  </si>
  <si>
    <t>Предъявлено населению 30139,5</t>
  </si>
  <si>
    <t>за 4 квартал 2021 года</t>
  </si>
  <si>
    <t>"31" 12  2021 г.</t>
  </si>
  <si>
    <t>Установка предверных решеток 2шт. (смета)</t>
  </si>
  <si>
    <t>ноябрь</t>
  </si>
  <si>
    <t>4 квартал</t>
  </si>
  <si>
    <t xml:space="preserve">           2. Всего за период с "01" 10 2021 г. по "31" 12 2021 г. выполнено работ (оказано услуг) на общую сумму тридцать четыре тысячи семьсот восемьдесят девять рублей 41 копейка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</si>
  <si>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</si>
  <si>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</si>
  <si>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</si>
  <si>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</si>
  <si>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</si>
  <si>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</si>
  <si>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 xml:space="preserve">Оплачено за размещение оборудования в МОП интернет Ростелеком 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</si>
  <si>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</si>
  <si>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</si>
  <si>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</si>
  <si>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</si>
  <si>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</si>
  <si>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</si>
  <si>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</si>
  <si>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</si>
  <si>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</si>
  <si>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</si>
  <si>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</si>
  <si>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</si>
  <si>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</si>
  <si>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ул.Комсомольская, д.9</t>
  </si>
  <si>
    <t>Начислено всего 118076,64</t>
  </si>
  <si>
    <t>Оплачено по нежилым помещениям Сбербанк</t>
  </si>
  <si>
    <t>Непредвиденные работы 0 ч/ч</t>
  </si>
  <si>
    <t>*Опиловка деревьев (смета)</t>
  </si>
  <si>
    <t>* Окраска урн (смета)</t>
  </si>
  <si>
    <t>* Изготовление и монтаж поручня (смета)</t>
  </si>
  <si>
    <t>* Установка предверных решеток 2шт. (смета)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</si>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</sst>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5" fillId="0" borderId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43" fontId="4" fillId="0" borderId="0" xfId="0" applyNumberFormat="1" applyFont="1"/>
    <xf numFmtId="0" fontId="4" fillId="2" borderId="0" xfId="0" applyFont="1" applyFill="1"/>
    <xf numFmtId="0" fontId="11" fillId="0" borderId="0" xfId="0" applyFont="1"/>
    <xf numFmtId="0" fontId="4" fillId="0" borderId="0" xfId="0" applyFont="1" applyAlignment="1"/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2" borderId="1" xfId="0" applyFont="1" applyFill="1" applyBorder="1"/>
    <xf numFmtId="2" fontId="4" fillId="2" borderId="1" xfId="1" applyNumberFormat="1" applyFont="1" applyFill="1" applyBorder="1" applyAlignment="1">
      <alignment horizontal="center" vertical="center" wrapText="1"/>
    </xf>
    <xf numFmtId="0" fontId="13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3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2" borderId="1" xfId="0" applyNumberFormat="1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43" fontId="4" fillId="2" borderId="1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19" zoomScaleNormal="100" zoomScaleSheetLayoutView="100" workbookViewId="0">
      <selection activeCell="A26" sqref="A2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0" t="s">
        <v>11</v>
      </c>
      <c r="B1" s="70"/>
      <c r="C1" s="70"/>
      <c r="D1" s="70"/>
      <c r="E1" s="70"/>
    </row>
    <row r="2" spans="1:5" ht="30" customHeight="1" x14ac:dyDescent="0.25">
      <c r="A2" s="71" t="s">
        <v>12</v>
      </c>
      <c r="B2" s="72"/>
      <c r="C2" s="72"/>
      <c r="D2" s="72"/>
      <c r="E2" s="72"/>
    </row>
    <row r="3" spans="1:5" x14ac:dyDescent="0.25">
      <c r="A3" s="73" t="s">
        <v>50</v>
      </c>
      <c r="B3" s="73"/>
      <c r="C3" s="73"/>
      <c r="D3" s="73"/>
      <c r="E3" s="73"/>
    </row>
    <row r="4" spans="1:5" s="1" customFormat="1" ht="15.75" x14ac:dyDescent="0.25">
      <c r="A4" s="32" t="s">
        <v>13</v>
      </c>
      <c r="B4" s="4"/>
      <c r="C4" s="4"/>
      <c r="D4" s="74" t="s">
        <v>51</v>
      </c>
      <c r="E4" s="74"/>
    </row>
    <row r="5" spans="1:5" x14ac:dyDescent="0.25">
      <c r="A5" s="28"/>
      <c r="B5" s="4"/>
      <c r="C5" s="4"/>
      <c r="D5" s="4"/>
      <c r="E5" s="4"/>
    </row>
    <row r="6" spans="1:5" x14ac:dyDescent="0.25">
      <c r="A6" s="75" t="s">
        <v>0</v>
      </c>
      <c r="B6" s="75"/>
      <c r="C6" s="75"/>
      <c r="D6" s="75"/>
      <c r="E6" s="75"/>
    </row>
    <row r="7" spans="1:5" x14ac:dyDescent="0.25">
      <c r="A7" s="69" t="s">
        <v>25</v>
      </c>
      <c r="B7" s="69"/>
      <c r="C7" s="69"/>
      <c r="D7" s="69"/>
      <c r="E7" s="69"/>
    </row>
    <row r="8" spans="1:5" x14ac:dyDescent="0.25">
      <c r="A8" s="77" t="s">
        <v>1</v>
      </c>
      <c r="B8" s="77"/>
      <c r="C8" s="77"/>
      <c r="D8" s="77"/>
      <c r="E8" s="77"/>
    </row>
    <row r="9" spans="1:5" ht="18" customHeight="1" x14ac:dyDescent="0.25">
      <c r="A9" s="75" t="s">
        <v>45</v>
      </c>
      <c r="B9" s="75"/>
      <c r="C9" s="75"/>
      <c r="D9" s="75"/>
      <c r="E9" s="75"/>
    </row>
    <row r="10" spans="1:5" ht="24.75" customHeight="1" x14ac:dyDescent="0.25">
      <c r="A10" s="78" t="s">
        <v>14</v>
      </c>
      <c r="B10" s="79"/>
      <c r="C10" s="79"/>
      <c r="D10" s="79"/>
      <c r="E10" s="79"/>
    </row>
    <row r="11" spans="1:5" ht="34.5" customHeight="1" x14ac:dyDescent="0.25">
      <c r="A11" s="75" t="s">
        <v>26</v>
      </c>
      <c r="B11" s="75"/>
      <c r="C11" s="75"/>
      <c r="D11" s="75"/>
      <c r="E11" s="75"/>
    </row>
    <row r="12" spans="1:5" ht="17.25" customHeight="1" x14ac:dyDescent="0.25">
      <c r="A12" s="77" t="s">
        <v>15</v>
      </c>
      <c r="B12" s="80"/>
      <c r="C12" s="80"/>
      <c r="D12" s="80"/>
      <c r="E12" s="80"/>
    </row>
    <row r="13" spans="1:5" ht="16.5" customHeight="1" x14ac:dyDescent="0.25">
      <c r="A13" s="75" t="s">
        <v>23</v>
      </c>
      <c r="B13" s="75"/>
      <c r="C13" s="75"/>
      <c r="D13" s="75"/>
      <c r="E13" s="75"/>
    </row>
    <row r="14" spans="1:5" ht="15.75" customHeight="1" x14ac:dyDescent="0.25">
      <c r="A14" s="77" t="s">
        <v>2</v>
      </c>
      <c r="B14" s="80"/>
      <c r="C14" s="80"/>
      <c r="D14" s="80"/>
      <c r="E14" s="80"/>
    </row>
    <row r="15" spans="1:5" ht="21" customHeight="1" x14ac:dyDescent="0.25">
      <c r="A15" s="75" t="s">
        <v>22</v>
      </c>
      <c r="B15" s="75"/>
      <c r="C15" s="75"/>
      <c r="D15" s="75"/>
      <c r="E15" s="75"/>
    </row>
    <row r="16" spans="1:5" ht="12" customHeight="1" x14ac:dyDescent="0.25">
      <c r="A16" s="77" t="s">
        <v>16</v>
      </c>
      <c r="B16" s="80"/>
      <c r="C16" s="80"/>
      <c r="D16" s="80"/>
      <c r="E16" s="80"/>
    </row>
    <row r="17" spans="1:7" ht="29.45" customHeight="1" x14ac:dyDescent="0.25">
      <c r="A17" s="75" t="s">
        <v>17</v>
      </c>
      <c r="B17" s="75"/>
      <c r="C17" s="75"/>
      <c r="D17" s="75"/>
      <c r="E17" s="75"/>
    </row>
    <row r="18" spans="1:7" ht="65.25" customHeight="1" x14ac:dyDescent="0.25">
      <c r="A18" s="75" t="s">
        <v>27</v>
      </c>
      <c r="B18" s="75"/>
      <c r="C18" s="75"/>
      <c r="D18" s="75"/>
      <c r="E18" s="75"/>
    </row>
    <row r="19" spans="1:7" ht="35.25" customHeight="1" x14ac:dyDescent="0.25">
      <c r="A19" s="76" t="s">
        <v>28</v>
      </c>
      <c r="B19" s="76"/>
      <c r="C19" s="76"/>
      <c r="D19" s="76"/>
      <c r="E19" s="76"/>
    </row>
    <row r="20" spans="1:7" x14ac:dyDescent="0.25">
      <c r="A20" s="76"/>
      <c r="B20" s="76"/>
      <c r="C20" s="76"/>
      <c r="D20" s="76"/>
      <c r="E20" s="76"/>
      <c r="F20" s="2">
        <f>551.4+63.2</f>
        <v>614.6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47</v>
      </c>
      <c r="B22" s="9" t="s">
        <v>46</v>
      </c>
      <c r="C22" s="3" t="s">
        <v>4</v>
      </c>
      <c r="D22" s="3">
        <v>9.65</v>
      </c>
      <c r="E22" s="8">
        <f>D22*F20*G20</f>
        <v>17792.670000000002</v>
      </c>
    </row>
    <row r="23" spans="1:7" x14ac:dyDescent="0.25">
      <c r="A23" s="7" t="s">
        <v>42</v>
      </c>
      <c r="B23" s="9" t="s">
        <v>24</v>
      </c>
      <c r="C23" s="3" t="s">
        <v>4</v>
      </c>
      <c r="D23" s="3">
        <v>3.43</v>
      </c>
      <c r="E23" s="8">
        <f>D23*F20*3</f>
        <v>6324.2340000000004</v>
      </c>
    </row>
    <row r="24" spans="1:7" ht="75" x14ac:dyDescent="0.25">
      <c r="A24" s="7" t="s">
        <v>49</v>
      </c>
      <c r="B24" s="9" t="s">
        <v>32</v>
      </c>
      <c r="C24" s="3" t="s">
        <v>4</v>
      </c>
      <c r="D24" s="3"/>
      <c r="E24" s="8">
        <f>790.76*3</f>
        <v>2372.2799999999997</v>
      </c>
    </row>
    <row r="25" spans="1:7" s="18" customFormat="1" x14ac:dyDescent="0.25">
      <c r="A25" s="23" t="s">
        <v>29</v>
      </c>
      <c r="B25" s="9" t="s">
        <v>32</v>
      </c>
      <c r="C25" s="22" t="s">
        <v>33</v>
      </c>
      <c r="D25" s="22"/>
      <c r="E25" s="24">
        <v>0</v>
      </c>
    </row>
    <row r="26" spans="1:7" s="18" customFormat="1" x14ac:dyDescent="0.25">
      <c r="A26" s="25" t="s">
        <v>52</v>
      </c>
      <c r="B26" s="9" t="s">
        <v>53</v>
      </c>
      <c r="C26" s="22" t="s">
        <v>33</v>
      </c>
      <c r="D26" s="22"/>
      <c r="E26" s="24">
        <v>9897.34</v>
      </c>
    </row>
    <row r="27" spans="1:7" s="14" customFormat="1" ht="14.25" x14ac:dyDescent="0.2">
      <c r="A27" s="10" t="s">
        <v>30</v>
      </c>
      <c r="B27" s="11"/>
      <c r="C27" s="12"/>
      <c r="D27" s="12"/>
      <c r="E27" s="13">
        <f>SUM(E22:E26)</f>
        <v>36386.524000000005</v>
      </c>
    </row>
    <row r="29" spans="1:7" ht="29.25" customHeight="1" x14ac:dyDescent="0.25">
      <c r="A29" s="82" t="s">
        <v>54</v>
      </c>
      <c r="B29" s="82"/>
      <c r="C29" s="82"/>
      <c r="D29" s="82"/>
      <c r="E29" s="82"/>
    </row>
    <row r="30" spans="1:7" ht="29.25" customHeight="1" x14ac:dyDescent="0.25">
      <c r="A30" s="75" t="s">
        <v>21</v>
      </c>
      <c r="B30" s="75"/>
      <c r="C30" s="75"/>
      <c r="D30" s="75"/>
      <c r="E30" s="75"/>
    </row>
    <row r="31" spans="1:7" ht="16.5" customHeight="1" x14ac:dyDescent="0.25">
      <c r="A31" s="75" t="s">
        <v>20</v>
      </c>
      <c r="B31" s="75"/>
      <c r="C31" s="75"/>
      <c r="D31" s="75"/>
      <c r="E31" s="75"/>
    </row>
    <row r="32" spans="1:7" ht="31.5" customHeight="1" x14ac:dyDescent="0.25">
      <c r="A32" s="75" t="s">
        <v>34</v>
      </c>
      <c r="B32" s="75"/>
      <c r="C32" s="75"/>
      <c r="D32" s="75"/>
      <c r="E32" s="75"/>
    </row>
    <row r="33" spans="1:5" x14ac:dyDescent="0.25">
      <c r="A33" s="75" t="s">
        <v>18</v>
      </c>
      <c r="B33" s="75"/>
      <c r="C33" s="75"/>
      <c r="D33" s="75"/>
      <c r="E33" s="75"/>
    </row>
    <row r="34" spans="1:5" x14ac:dyDescent="0.25">
      <c r="A34" s="83" t="s">
        <v>5</v>
      </c>
      <c r="B34" s="83"/>
      <c r="C34" s="83"/>
      <c r="D34" s="83"/>
      <c r="E34" s="83"/>
    </row>
    <row r="35" spans="1:5" x14ac:dyDescent="0.25">
      <c r="A35" s="75" t="s">
        <v>18</v>
      </c>
      <c r="B35" s="75"/>
      <c r="C35" s="75"/>
      <c r="D35" s="75"/>
      <c r="E35" s="75"/>
    </row>
    <row r="36" spans="1:5" x14ac:dyDescent="0.25">
      <c r="A36" s="84" t="s">
        <v>31</v>
      </c>
      <c r="B36" s="84"/>
      <c r="C36" s="84"/>
      <c r="D36" s="84"/>
      <c r="E36" s="5"/>
    </row>
    <row r="37" spans="1:5" x14ac:dyDescent="0.25">
      <c r="B37" s="81" t="s">
        <v>19</v>
      </c>
      <c r="C37" s="81"/>
      <c r="D37" s="81"/>
      <c r="E37" s="6" t="s">
        <v>6</v>
      </c>
    </row>
    <row r="38" spans="1:5" x14ac:dyDescent="0.25">
      <c r="A38" s="27"/>
      <c r="B38" s="27"/>
      <c r="C38" s="27"/>
      <c r="D38" s="27"/>
      <c r="E38" s="27"/>
    </row>
    <row r="39" spans="1:5" x14ac:dyDescent="0.25">
      <c r="A39" s="84" t="s">
        <v>43</v>
      </c>
      <c r="B39" s="84"/>
      <c r="C39" s="84"/>
      <c r="D39" s="84"/>
      <c r="E39" s="5"/>
    </row>
    <row r="40" spans="1:5" x14ac:dyDescent="0.25">
      <c r="B40" s="81" t="s">
        <v>19</v>
      </c>
      <c r="C40" s="81"/>
      <c r="D40" s="81"/>
      <c r="E40" s="6" t="s">
        <v>6</v>
      </c>
    </row>
    <row r="42" spans="1:5" x14ac:dyDescent="0.25">
      <c r="A42" s="19" t="s">
        <v>37</v>
      </c>
    </row>
    <row r="43" spans="1:5" x14ac:dyDescent="0.25">
      <c r="A43" s="19" t="s">
        <v>38</v>
      </c>
    </row>
    <row r="44" spans="1:5" x14ac:dyDescent="0.25">
      <c r="A44" s="14" t="s">
        <v>35</v>
      </c>
    </row>
    <row r="45" spans="1:5" x14ac:dyDescent="0.25">
      <c r="A45" s="2" t="s">
        <v>44</v>
      </c>
      <c r="B45" s="15">
        <v>77981.759999999995</v>
      </c>
    </row>
    <row r="46" spans="1:5" x14ac:dyDescent="0.25">
      <c r="A46" s="20" t="s">
        <v>55</v>
      </c>
      <c r="B46" s="16"/>
    </row>
    <row r="47" spans="1:5" x14ac:dyDescent="0.25">
      <c r="A47" s="2" t="s">
        <v>41</v>
      </c>
      <c r="B47" s="16">
        <v>25020.05</v>
      </c>
    </row>
    <row r="48" spans="1:5" x14ac:dyDescent="0.25">
      <c r="A48" s="2" t="s">
        <v>40</v>
      </c>
      <c r="B48" s="16">
        <v>2208.1999999999998</v>
      </c>
    </row>
    <row r="49" spans="1:2" x14ac:dyDescent="0.25">
      <c r="A49" s="2" t="s">
        <v>48</v>
      </c>
      <c r="B49" s="16">
        <v>450</v>
      </c>
    </row>
    <row r="50" spans="1:2" ht="30" x14ac:dyDescent="0.25">
      <c r="A50" s="26" t="s">
        <v>39</v>
      </c>
      <c r="B50" s="16">
        <f>E27</f>
        <v>36386.524000000005</v>
      </c>
    </row>
    <row r="51" spans="1:2" x14ac:dyDescent="0.25">
      <c r="A51" s="14" t="s">
        <v>36</v>
      </c>
      <c r="B51" s="15">
        <f>B45+B47+B48+B49-B50</f>
        <v>69273.48599999999</v>
      </c>
    </row>
    <row r="53" spans="1:2" x14ac:dyDescent="0.25">
      <c r="B53" s="17"/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16" zoomScaleNormal="100" zoomScaleSheetLayoutView="100" workbookViewId="0">
      <selection activeCell="A24" sqref="A2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0" t="s">
        <v>11</v>
      </c>
      <c r="B1" s="70"/>
      <c r="C1" s="70"/>
      <c r="D1" s="70"/>
      <c r="E1" s="70"/>
    </row>
    <row r="2" spans="1:5" ht="30" customHeight="1" x14ac:dyDescent="0.25">
      <c r="A2" s="71" t="s">
        <v>12</v>
      </c>
      <c r="B2" s="72"/>
      <c r="C2" s="72"/>
      <c r="D2" s="72"/>
      <c r="E2" s="72"/>
    </row>
    <row r="3" spans="1:5" x14ac:dyDescent="0.25">
      <c r="A3" s="73" t="s">
        <v>56</v>
      </c>
      <c r="B3" s="73"/>
      <c r="C3" s="73"/>
      <c r="D3" s="73"/>
      <c r="E3" s="73"/>
    </row>
    <row r="4" spans="1:5" s="1" customFormat="1" ht="30" x14ac:dyDescent="0.25">
      <c r="A4" s="32" t="s">
        <v>13</v>
      </c>
      <c r="B4" s="4"/>
      <c r="C4" s="4"/>
      <c r="D4" s="4"/>
      <c r="E4" s="33" t="s">
        <v>57</v>
      </c>
    </row>
    <row r="5" spans="1:5" x14ac:dyDescent="0.25">
      <c r="A5" s="31"/>
      <c r="B5" s="4"/>
      <c r="C5" s="4"/>
      <c r="D5" s="4"/>
      <c r="E5" s="4"/>
    </row>
    <row r="6" spans="1:5" x14ac:dyDescent="0.25">
      <c r="A6" s="75" t="s">
        <v>0</v>
      </c>
      <c r="B6" s="75"/>
      <c r="C6" s="75"/>
      <c r="D6" s="75"/>
      <c r="E6" s="75"/>
    </row>
    <row r="7" spans="1:5" x14ac:dyDescent="0.25">
      <c r="A7" s="69" t="s">
        <v>25</v>
      </c>
      <c r="B7" s="69"/>
      <c r="C7" s="69"/>
      <c r="D7" s="69"/>
      <c r="E7" s="69"/>
    </row>
    <row r="8" spans="1:5" x14ac:dyDescent="0.25">
      <c r="A8" s="77" t="s">
        <v>1</v>
      </c>
      <c r="B8" s="77"/>
      <c r="C8" s="77"/>
      <c r="D8" s="77"/>
      <c r="E8" s="77"/>
    </row>
    <row r="9" spans="1:5" ht="18" customHeight="1" x14ac:dyDescent="0.25">
      <c r="A9" s="75" t="s">
        <v>45</v>
      </c>
      <c r="B9" s="75"/>
      <c r="C9" s="75"/>
      <c r="D9" s="75"/>
      <c r="E9" s="75"/>
    </row>
    <row r="10" spans="1:5" ht="24.75" customHeight="1" x14ac:dyDescent="0.25">
      <c r="A10" s="78" t="s">
        <v>14</v>
      </c>
      <c r="B10" s="79"/>
      <c r="C10" s="79"/>
      <c r="D10" s="79"/>
      <c r="E10" s="79"/>
    </row>
    <row r="11" spans="1:5" ht="34.5" customHeight="1" x14ac:dyDescent="0.25">
      <c r="A11" s="75" t="s">
        <v>26</v>
      </c>
      <c r="B11" s="75"/>
      <c r="C11" s="75"/>
      <c r="D11" s="75"/>
      <c r="E11" s="75"/>
    </row>
    <row r="12" spans="1:5" ht="17.25" customHeight="1" x14ac:dyDescent="0.25">
      <c r="A12" s="77" t="s">
        <v>15</v>
      </c>
      <c r="B12" s="80"/>
      <c r="C12" s="80"/>
      <c r="D12" s="80"/>
      <c r="E12" s="80"/>
    </row>
    <row r="13" spans="1:5" ht="16.5" customHeight="1" x14ac:dyDescent="0.25">
      <c r="A13" s="75" t="s">
        <v>23</v>
      </c>
      <c r="B13" s="75"/>
      <c r="C13" s="75"/>
      <c r="D13" s="75"/>
      <c r="E13" s="75"/>
    </row>
    <row r="14" spans="1:5" ht="15.75" customHeight="1" x14ac:dyDescent="0.25">
      <c r="A14" s="77" t="s">
        <v>2</v>
      </c>
      <c r="B14" s="80"/>
      <c r="C14" s="80"/>
      <c r="D14" s="80"/>
      <c r="E14" s="80"/>
    </row>
    <row r="15" spans="1:5" ht="21" customHeight="1" x14ac:dyDescent="0.25">
      <c r="A15" s="75" t="s">
        <v>22</v>
      </c>
      <c r="B15" s="75"/>
      <c r="C15" s="75"/>
      <c r="D15" s="75"/>
      <c r="E15" s="75"/>
    </row>
    <row r="16" spans="1:5" ht="12" customHeight="1" x14ac:dyDescent="0.25">
      <c r="A16" s="77" t="s">
        <v>16</v>
      </c>
      <c r="B16" s="80"/>
      <c r="C16" s="80"/>
      <c r="D16" s="80"/>
      <c r="E16" s="80"/>
    </row>
    <row r="17" spans="1:7" ht="29.45" customHeight="1" x14ac:dyDescent="0.25">
      <c r="A17" s="75" t="s">
        <v>17</v>
      </c>
      <c r="B17" s="75"/>
      <c r="C17" s="75"/>
      <c r="D17" s="75"/>
      <c r="E17" s="75"/>
    </row>
    <row r="18" spans="1:7" ht="65.25" customHeight="1" x14ac:dyDescent="0.25">
      <c r="A18" s="75" t="s">
        <v>27</v>
      </c>
      <c r="B18" s="75"/>
      <c r="C18" s="75"/>
      <c r="D18" s="75"/>
      <c r="E18" s="75"/>
    </row>
    <row r="19" spans="1:7" ht="35.25" customHeight="1" x14ac:dyDescent="0.25">
      <c r="A19" s="76" t="s">
        <v>28</v>
      </c>
      <c r="B19" s="76"/>
      <c r="C19" s="76"/>
      <c r="D19" s="76"/>
      <c r="E19" s="76"/>
    </row>
    <row r="20" spans="1:7" x14ac:dyDescent="0.25">
      <c r="A20" s="76"/>
      <c r="B20" s="76"/>
      <c r="C20" s="76"/>
      <c r="D20" s="76"/>
      <c r="E20" s="76"/>
      <c r="F20" s="2">
        <f>551.4+63.2</f>
        <v>614.6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47</v>
      </c>
      <c r="B22" s="9" t="s">
        <v>46</v>
      </c>
      <c r="C22" s="3" t="s">
        <v>4</v>
      </c>
      <c r="D22" s="3">
        <v>9.65</v>
      </c>
      <c r="E22" s="8">
        <f>D22*F20*G20</f>
        <v>17792.670000000002</v>
      </c>
    </row>
    <row r="23" spans="1:7" x14ac:dyDescent="0.25">
      <c r="A23" s="7" t="s">
        <v>42</v>
      </c>
      <c r="B23" s="9" t="s">
        <v>24</v>
      </c>
      <c r="C23" s="3" t="s">
        <v>4</v>
      </c>
      <c r="D23" s="3">
        <v>3.43</v>
      </c>
      <c r="E23" s="8">
        <f>D23*F20*3</f>
        <v>6324.2340000000004</v>
      </c>
    </row>
    <row r="24" spans="1:7" ht="59.25" customHeight="1" x14ac:dyDescent="0.25">
      <c r="A24" s="7" t="s">
        <v>61</v>
      </c>
      <c r="B24" s="9" t="s">
        <v>58</v>
      </c>
      <c r="C24" s="3" t="s">
        <v>4</v>
      </c>
      <c r="D24" s="3"/>
      <c r="E24" s="8">
        <f>790.76*2</f>
        <v>1581.52</v>
      </c>
    </row>
    <row r="25" spans="1:7" s="18" customFormat="1" x14ac:dyDescent="0.25">
      <c r="A25" s="23" t="s">
        <v>29</v>
      </c>
      <c r="B25" s="9" t="s">
        <v>58</v>
      </c>
      <c r="C25" s="22" t="s">
        <v>33</v>
      </c>
      <c r="D25" s="22"/>
      <c r="E25" s="24">
        <v>0</v>
      </c>
    </row>
    <row r="26" spans="1:7" s="18" customFormat="1" x14ac:dyDescent="0.25">
      <c r="A26" s="25"/>
      <c r="B26" s="9"/>
      <c r="C26" s="22"/>
      <c r="D26" s="22"/>
      <c r="E26" s="24"/>
    </row>
    <row r="27" spans="1:7" s="14" customFormat="1" ht="14.25" x14ac:dyDescent="0.2">
      <c r="A27" s="10" t="s">
        <v>30</v>
      </c>
      <c r="B27" s="11"/>
      <c r="C27" s="12"/>
      <c r="D27" s="12"/>
      <c r="E27" s="13">
        <f>SUM(E22:E26)</f>
        <v>25698.424000000003</v>
      </c>
    </row>
    <row r="29" spans="1:7" ht="29.25" customHeight="1" x14ac:dyDescent="0.25">
      <c r="A29" s="85" t="s">
        <v>60</v>
      </c>
      <c r="B29" s="85"/>
      <c r="C29" s="85"/>
      <c r="D29" s="85"/>
      <c r="E29" s="85"/>
    </row>
    <row r="30" spans="1:7" ht="29.25" customHeight="1" x14ac:dyDescent="0.25">
      <c r="A30" s="75" t="s">
        <v>21</v>
      </c>
      <c r="B30" s="75"/>
      <c r="C30" s="75"/>
      <c r="D30" s="75"/>
      <c r="E30" s="75"/>
    </row>
    <row r="31" spans="1:7" ht="16.5" customHeight="1" x14ac:dyDescent="0.25">
      <c r="A31" s="75" t="s">
        <v>20</v>
      </c>
      <c r="B31" s="75"/>
      <c r="C31" s="75"/>
      <c r="D31" s="75"/>
      <c r="E31" s="75"/>
    </row>
    <row r="32" spans="1:7" ht="31.5" customHeight="1" x14ac:dyDescent="0.25">
      <c r="A32" s="75" t="s">
        <v>34</v>
      </c>
      <c r="B32" s="75"/>
      <c r="C32" s="75"/>
      <c r="D32" s="75"/>
      <c r="E32" s="75"/>
    </row>
    <row r="33" spans="1:5" x14ac:dyDescent="0.25">
      <c r="A33" s="75" t="s">
        <v>18</v>
      </c>
      <c r="B33" s="75"/>
      <c r="C33" s="75"/>
      <c r="D33" s="75"/>
      <c r="E33" s="75"/>
    </row>
    <row r="34" spans="1:5" x14ac:dyDescent="0.25">
      <c r="A34" s="83" t="s">
        <v>5</v>
      </c>
      <c r="B34" s="83"/>
      <c r="C34" s="83"/>
      <c r="D34" s="83"/>
      <c r="E34" s="83"/>
    </row>
    <row r="35" spans="1:5" x14ac:dyDescent="0.25">
      <c r="A35" s="75" t="s">
        <v>18</v>
      </c>
      <c r="B35" s="75"/>
      <c r="C35" s="75"/>
      <c r="D35" s="75"/>
      <c r="E35" s="75"/>
    </row>
    <row r="36" spans="1:5" x14ac:dyDescent="0.25">
      <c r="A36" s="84" t="s">
        <v>31</v>
      </c>
      <c r="B36" s="84"/>
      <c r="C36" s="84"/>
      <c r="D36" s="84"/>
      <c r="E36" s="5"/>
    </row>
    <row r="37" spans="1:5" x14ac:dyDescent="0.25">
      <c r="B37" s="81" t="s">
        <v>19</v>
      </c>
      <c r="C37" s="81"/>
      <c r="D37" s="81"/>
      <c r="E37" s="6" t="s">
        <v>6</v>
      </c>
    </row>
    <row r="38" spans="1:5" x14ac:dyDescent="0.25">
      <c r="A38" s="30"/>
      <c r="B38" s="30"/>
      <c r="C38" s="30"/>
      <c r="D38" s="30"/>
      <c r="E38" s="30"/>
    </row>
    <row r="39" spans="1:5" x14ac:dyDescent="0.25">
      <c r="A39" s="84" t="s">
        <v>43</v>
      </c>
      <c r="B39" s="84"/>
      <c r="C39" s="84"/>
      <c r="D39" s="84"/>
      <c r="E39" s="5"/>
    </row>
    <row r="40" spans="1:5" x14ac:dyDescent="0.25">
      <c r="B40" s="81" t="s">
        <v>19</v>
      </c>
      <c r="C40" s="81"/>
      <c r="D40" s="81"/>
      <c r="E40" s="6" t="s">
        <v>6</v>
      </c>
    </row>
    <row r="42" spans="1:5" x14ac:dyDescent="0.25">
      <c r="A42" s="19" t="s">
        <v>37</v>
      </c>
    </row>
    <row r="43" spans="1:5" x14ac:dyDescent="0.25">
      <c r="A43" s="19" t="s">
        <v>38</v>
      </c>
    </row>
    <row r="44" spans="1:5" x14ac:dyDescent="0.25">
      <c r="A44" s="14" t="s">
        <v>35</v>
      </c>
    </row>
    <row r="45" spans="1:5" x14ac:dyDescent="0.25">
      <c r="A45" s="2" t="s">
        <v>44</v>
      </c>
      <c r="B45" s="15">
        <f>'1кв'!B51</f>
        <v>69273.48599999999</v>
      </c>
    </row>
    <row r="46" spans="1:5" x14ac:dyDescent="0.25">
      <c r="A46" s="20" t="s">
        <v>59</v>
      </c>
      <c r="B46" s="16"/>
    </row>
    <row r="47" spans="1:5" x14ac:dyDescent="0.25">
      <c r="A47" s="2" t="s">
        <v>41</v>
      </c>
      <c r="B47" s="16">
        <v>32502.71</v>
      </c>
    </row>
    <row r="48" spans="1:5" x14ac:dyDescent="0.25">
      <c r="A48" s="2" t="s">
        <v>40</v>
      </c>
      <c r="B48" s="16">
        <v>3312.3</v>
      </c>
    </row>
    <row r="49" spans="1:2" x14ac:dyDescent="0.25">
      <c r="A49" s="2" t="s">
        <v>48</v>
      </c>
      <c r="B49" s="16">
        <v>450</v>
      </c>
    </row>
    <row r="50" spans="1:2" ht="30" x14ac:dyDescent="0.25">
      <c r="A50" s="29" t="s">
        <v>39</v>
      </c>
      <c r="B50" s="16">
        <f>E27</f>
        <v>25698.424000000003</v>
      </c>
    </row>
    <row r="51" spans="1:2" x14ac:dyDescent="0.25">
      <c r="A51" s="14" t="s">
        <v>36</v>
      </c>
      <c r="B51" s="15">
        <f>B45+B47+B48+B49-B50</f>
        <v>79840.072</v>
      </c>
    </row>
    <row r="53" spans="1:2" x14ac:dyDescent="0.25">
      <c r="B53" s="17"/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topLeftCell="A19" zoomScaleNormal="100" zoomScaleSheetLayoutView="100" workbookViewId="0">
      <selection activeCell="E26" sqref="E26:E2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0" t="s">
        <v>11</v>
      </c>
      <c r="B1" s="70"/>
      <c r="C1" s="70"/>
      <c r="D1" s="70"/>
      <c r="E1" s="70"/>
    </row>
    <row r="2" spans="1:5" ht="30" customHeight="1" x14ac:dyDescent="0.25">
      <c r="A2" s="71" t="s">
        <v>12</v>
      </c>
      <c r="B2" s="72"/>
      <c r="C2" s="72"/>
      <c r="D2" s="72"/>
      <c r="E2" s="72"/>
    </row>
    <row r="3" spans="1:5" x14ac:dyDescent="0.25">
      <c r="A3" s="73" t="s">
        <v>64</v>
      </c>
      <c r="B3" s="73"/>
      <c r="C3" s="73"/>
      <c r="D3" s="73"/>
      <c r="E3" s="73"/>
    </row>
    <row r="4" spans="1:5" s="1" customFormat="1" ht="30" x14ac:dyDescent="0.25">
      <c r="A4" s="32" t="s">
        <v>13</v>
      </c>
      <c r="B4" s="4"/>
      <c r="C4" s="4"/>
      <c r="D4" s="4"/>
      <c r="E4" s="37" t="s">
        <v>65</v>
      </c>
    </row>
    <row r="5" spans="1:5" x14ac:dyDescent="0.25">
      <c r="A5" s="36"/>
      <c r="B5" s="4"/>
      <c r="C5" s="4"/>
      <c r="D5" s="4"/>
      <c r="E5" s="4"/>
    </row>
    <row r="6" spans="1:5" x14ac:dyDescent="0.25">
      <c r="A6" s="75" t="s">
        <v>0</v>
      </c>
      <c r="B6" s="75"/>
      <c r="C6" s="75"/>
      <c r="D6" s="75"/>
      <c r="E6" s="75"/>
    </row>
    <row r="7" spans="1:5" x14ac:dyDescent="0.25">
      <c r="A7" s="69" t="s">
        <v>25</v>
      </c>
      <c r="B7" s="69"/>
      <c r="C7" s="69"/>
      <c r="D7" s="69"/>
      <c r="E7" s="69"/>
    </row>
    <row r="8" spans="1:5" x14ac:dyDescent="0.25">
      <c r="A8" s="77" t="s">
        <v>1</v>
      </c>
      <c r="B8" s="77"/>
      <c r="C8" s="77"/>
      <c r="D8" s="77"/>
      <c r="E8" s="77"/>
    </row>
    <row r="9" spans="1:5" ht="18" customHeight="1" x14ac:dyDescent="0.25">
      <c r="A9" s="75" t="s">
        <v>45</v>
      </c>
      <c r="B9" s="75"/>
      <c r="C9" s="75"/>
      <c r="D9" s="75"/>
      <c r="E9" s="75"/>
    </row>
    <row r="10" spans="1:5" ht="24.75" customHeight="1" x14ac:dyDescent="0.25">
      <c r="A10" s="78" t="s">
        <v>14</v>
      </c>
      <c r="B10" s="79"/>
      <c r="C10" s="79"/>
      <c r="D10" s="79"/>
      <c r="E10" s="79"/>
    </row>
    <row r="11" spans="1:5" ht="34.5" customHeight="1" x14ac:dyDescent="0.25">
      <c r="A11" s="75" t="s">
        <v>26</v>
      </c>
      <c r="B11" s="75"/>
      <c r="C11" s="75"/>
      <c r="D11" s="75"/>
      <c r="E11" s="75"/>
    </row>
    <row r="12" spans="1:5" ht="17.25" customHeight="1" x14ac:dyDescent="0.25">
      <c r="A12" s="77" t="s">
        <v>15</v>
      </c>
      <c r="B12" s="80"/>
      <c r="C12" s="80"/>
      <c r="D12" s="80"/>
      <c r="E12" s="80"/>
    </row>
    <row r="13" spans="1:5" ht="16.5" customHeight="1" x14ac:dyDescent="0.25">
      <c r="A13" s="75" t="s">
        <v>23</v>
      </c>
      <c r="B13" s="75"/>
      <c r="C13" s="75"/>
      <c r="D13" s="75"/>
      <c r="E13" s="75"/>
    </row>
    <row r="14" spans="1:5" ht="15.75" customHeight="1" x14ac:dyDescent="0.25">
      <c r="A14" s="77" t="s">
        <v>2</v>
      </c>
      <c r="B14" s="80"/>
      <c r="C14" s="80"/>
      <c r="D14" s="80"/>
      <c r="E14" s="80"/>
    </row>
    <row r="15" spans="1:5" ht="21" customHeight="1" x14ac:dyDescent="0.25">
      <c r="A15" s="75" t="s">
        <v>22</v>
      </c>
      <c r="B15" s="75"/>
      <c r="C15" s="75"/>
      <c r="D15" s="75"/>
      <c r="E15" s="75"/>
    </row>
    <row r="16" spans="1:5" ht="12" customHeight="1" x14ac:dyDescent="0.25">
      <c r="A16" s="77" t="s">
        <v>16</v>
      </c>
      <c r="B16" s="80"/>
      <c r="C16" s="80"/>
      <c r="D16" s="80"/>
      <c r="E16" s="80"/>
    </row>
    <row r="17" spans="1:7" ht="29.45" customHeight="1" x14ac:dyDescent="0.25">
      <c r="A17" s="75" t="s">
        <v>17</v>
      </c>
      <c r="B17" s="75"/>
      <c r="C17" s="75"/>
      <c r="D17" s="75"/>
      <c r="E17" s="75"/>
    </row>
    <row r="18" spans="1:7" ht="65.25" customHeight="1" x14ac:dyDescent="0.25">
      <c r="A18" s="75" t="s">
        <v>27</v>
      </c>
      <c r="B18" s="75"/>
      <c r="C18" s="75"/>
      <c r="D18" s="75"/>
      <c r="E18" s="75"/>
    </row>
    <row r="19" spans="1:7" ht="35.25" customHeight="1" x14ac:dyDescent="0.25">
      <c r="A19" s="76" t="s">
        <v>28</v>
      </c>
      <c r="B19" s="76"/>
      <c r="C19" s="76"/>
      <c r="D19" s="76"/>
      <c r="E19" s="76"/>
    </row>
    <row r="20" spans="1:7" x14ac:dyDescent="0.25">
      <c r="A20" s="76"/>
      <c r="B20" s="76"/>
      <c r="C20" s="76"/>
      <c r="D20" s="76"/>
      <c r="E20" s="76"/>
      <c r="F20" s="2">
        <f>551.4+63.2</f>
        <v>614.6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47</v>
      </c>
      <c r="B22" s="9" t="s">
        <v>46</v>
      </c>
      <c r="C22" s="3" t="s">
        <v>4</v>
      </c>
      <c r="D22" s="3">
        <v>10.23</v>
      </c>
      <c r="E22" s="8">
        <f>D22*F20*G20</f>
        <v>18862.074000000001</v>
      </c>
    </row>
    <row r="23" spans="1:7" x14ac:dyDescent="0.25">
      <c r="A23" s="7" t="s">
        <v>42</v>
      </c>
      <c r="B23" s="9" t="s">
        <v>24</v>
      </c>
      <c r="C23" s="3" t="s">
        <v>4</v>
      </c>
      <c r="D23" s="3">
        <v>3.6</v>
      </c>
      <c r="E23" s="8">
        <f>D23*F20*3</f>
        <v>6637.68</v>
      </c>
    </row>
    <row r="24" spans="1:7" ht="59.25" customHeight="1" x14ac:dyDescent="0.25">
      <c r="A24" s="7" t="s">
        <v>62</v>
      </c>
      <c r="B24" s="9" t="s">
        <v>63</v>
      </c>
      <c r="C24" s="3" t="s">
        <v>4</v>
      </c>
      <c r="D24" s="3"/>
      <c r="E24" s="8">
        <f>790.76*3</f>
        <v>2372.2799999999997</v>
      </c>
    </row>
    <row r="25" spans="1:7" s="18" customFormat="1" x14ac:dyDescent="0.25">
      <c r="A25" s="23" t="s">
        <v>29</v>
      </c>
      <c r="B25" s="9" t="s">
        <v>63</v>
      </c>
      <c r="C25" s="22" t="s">
        <v>33</v>
      </c>
      <c r="D25" s="22"/>
      <c r="E25" s="24">
        <v>0</v>
      </c>
    </row>
    <row r="26" spans="1:7" s="18" customFormat="1" x14ac:dyDescent="0.25">
      <c r="A26" s="25" t="s">
        <v>66</v>
      </c>
      <c r="B26" s="9" t="s">
        <v>68</v>
      </c>
      <c r="C26" s="22" t="s">
        <v>33</v>
      </c>
      <c r="D26" s="22"/>
      <c r="E26" s="24">
        <v>464.02</v>
      </c>
    </row>
    <row r="27" spans="1:7" s="18" customFormat="1" ht="30" x14ac:dyDescent="0.25">
      <c r="A27" s="25" t="s">
        <v>67</v>
      </c>
      <c r="B27" s="9" t="s">
        <v>68</v>
      </c>
      <c r="C27" s="22" t="s">
        <v>33</v>
      </c>
      <c r="D27" s="22"/>
      <c r="E27" s="24">
        <v>6058.1</v>
      </c>
    </row>
    <row r="28" spans="1:7" s="14" customFormat="1" ht="14.25" x14ac:dyDescent="0.2">
      <c r="A28" s="10" t="s">
        <v>30</v>
      </c>
      <c r="B28" s="11"/>
      <c r="C28" s="12"/>
      <c r="D28" s="12"/>
      <c r="E28" s="13">
        <f>SUM(E22:E27)</f>
        <v>34394.154000000002</v>
      </c>
    </row>
    <row r="30" spans="1:7" ht="29.25" customHeight="1" x14ac:dyDescent="0.25">
      <c r="A30" s="85" t="s">
        <v>69</v>
      </c>
      <c r="B30" s="85"/>
      <c r="C30" s="85"/>
      <c r="D30" s="85"/>
      <c r="E30" s="85"/>
    </row>
    <row r="31" spans="1:7" ht="29.25" customHeight="1" x14ac:dyDescent="0.25">
      <c r="A31" s="75" t="s">
        <v>21</v>
      </c>
      <c r="B31" s="75"/>
      <c r="C31" s="75"/>
      <c r="D31" s="75"/>
      <c r="E31" s="75"/>
    </row>
    <row r="32" spans="1:7" ht="16.5" customHeight="1" x14ac:dyDescent="0.25">
      <c r="A32" s="75" t="s">
        <v>20</v>
      </c>
      <c r="B32" s="75"/>
      <c r="C32" s="75"/>
      <c r="D32" s="75"/>
      <c r="E32" s="75"/>
    </row>
    <row r="33" spans="1:5" ht="31.5" customHeight="1" x14ac:dyDescent="0.25">
      <c r="A33" s="75" t="s">
        <v>34</v>
      </c>
      <c r="B33" s="75"/>
      <c r="C33" s="75"/>
      <c r="D33" s="75"/>
      <c r="E33" s="75"/>
    </row>
    <row r="34" spans="1:5" x14ac:dyDescent="0.25">
      <c r="A34" s="75" t="s">
        <v>18</v>
      </c>
      <c r="B34" s="75"/>
      <c r="C34" s="75"/>
      <c r="D34" s="75"/>
      <c r="E34" s="75"/>
    </row>
    <row r="35" spans="1:5" x14ac:dyDescent="0.25">
      <c r="A35" s="83" t="s">
        <v>5</v>
      </c>
      <c r="B35" s="83"/>
      <c r="C35" s="83"/>
      <c r="D35" s="83"/>
      <c r="E35" s="83"/>
    </row>
    <row r="36" spans="1:5" x14ac:dyDescent="0.25">
      <c r="A36" s="75" t="s">
        <v>18</v>
      </c>
      <c r="B36" s="75"/>
      <c r="C36" s="75"/>
      <c r="D36" s="75"/>
      <c r="E36" s="75"/>
    </row>
    <row r="37" spans="1:5" x14ac:dyDescent="0.25">
      <c r="A37" s="84" t="s">
        <v>31</v>
      </c>
      <c r="B37" s="84"/>
      <c r="C37" s="84"/>
      <c r="D37" s="84"/>
      <c r="E37" s="5"/>
    </row>
    <row r="38" spans="1:5" x14ac:dyDescent="0.25">
      <c r="B38" s="81" t="s">
        <v>19</v>
      </c>
      <c r="C38" s="81"/>
      <c r="D38" s="81"/>
      <c r="E38" s="6" t="s">
        <v>6</v>
      </c>
    </row>
    <row r="39" spans="1:5" x14ac:dyDescent="0.25">
      <c r="A39" s="35"/>
      <c r="B39" s="35"/>
      <c r="C39" s="35"/>
      <c r="D39" s="35"/>
      <c r="E39" s="35"/>
    </row>
    <row r="40" spans="1:5" x14ac:dyDescent="0.25">
      <c r="A40" s="84" t="s">
        <v>43</v>
      </c>
      <c r="B40" s="84"/>
      <c r="C40" s="84"/>
      <c r="D40" s="84"/>
      <c r="E40" s="5"/>
    </row>
    <row r="41" spans="1:5" x14ac:dyDescent="0.25">
      <c r="B41" s="81" t="s">
        <v>19</v>
      </c>
      <c r="C41" s="81"/>
      <c r="D41" s="81"/>
      <c r="E41" s="6" t="s">
        <v>6</v>
      </c>
    </row>
    <row r="43" spans="1:5" x14ac:dyDescent="0.25">
      <c r="A43" s="19" t="s">
        <v>37</v>
      </c>
    </row>
    <row r="44" spans="1:5" x14ac:dyDescent="0.25">
      <c r="A44" s="19" t="s">
        <v>38</v>
      </c>
    </row>
    <row r="45" spans="1:5" x14ac:dyDescent="0.25">
      <c r="A45" s="14" t="s">
        <v>35</v>
      </c>
    </row>
    <row r="46" spans="1:5" x14ac:dyDescent="0.25">
      <c r="A46" s="2" t="s">
        <v>44</v>
      </c>
      <c r="B46" s="15">
        <f>'2кв'!B51</f>
        <v>79840.072</v>
      </c>
    </row>
    <row r="47" spans="1:5" x14ac:dyDescent="0.25">
      <c r="A47" s="20" t="s">
        <v>70</v>
      </c>
      <c r="B47" s="16"/>
    </row>
    <row r="48" spans="1:5" x14ac:dyDescent="0.25">
      <c r="A48" s="2" t="s">
        <v>41</v>
      </c>
      <c r="B48" s="16">
        <v>30232.74</v>
      </c>
    </row>
    <row r="49" spans="1:2" x14ac:dyDescent="0.25">
      <c r="A49" s="2" t="s">
        <v>40</v>
      </c>
      <c r="B49" s="16">
        <v>3407.1</v>
      </c>
    </row>
    <row r="50" spans="1:2" x14ac:dyDescent="0.25">
      <c r="A50" s="2" t="s">
        <v>48</v>
      </c>
      <c r="B50" s="16">
        <v>450</v>
      </c>
    </row>
    <row r="51" spans="1:2" ht="30" x14ac:dyDescent="0.25">
      <c r="A51" s="34" t="s">
        <v>39</v>
      </c>
      <c r="B51" s="16">
        <f>E28</f>
        <v>34394.154000000002</v>
      </c>
    </row>
    <row r="52" spans="1:2" x14ac:dyDescent="0.25">
      <c r="A52" s="14" t="s">
        <v>36</v>
      </c>
      <c r="B52" s="15">
        <f>B46+B48+B49+B50-B51</f>
        <v>79535.758000000002</v>
      </c>
    </row>
    <row r="54" spans="1:2" x14ac:dyDescent="0.25">
      <c r="B54" s="17"/>
    </row>
  </sheetData>
  <mergeCells count="29">
    <mergeCell ref="A36:E36"/>
    <mergeCell ref="A37:D37"/>
    <mergeCell ref="B38:D38"/>
    <mergeCell ref="A40:D40"/>
    <mergeCell ref="B41:D41"/>
    <mergeCell ref="A35:E35"/>
    <mergeCell ref="A15:E15"/>
    <mergeCell ref="A16:E16"/>
    <mergeCell ref="A17:E17"/>
    <mergeCell ref="A18:E18"/>
    <mergeCell ref="A19:E19"/>
    <mergeCell ref="A20:E20"/>
    <mergeCell ref="A30:E30"/>
    <mergeCell ref="A31:E31"/>
    <mergeCell ref="A32:E32"/>
    <mergeCell ref="A33:E33"/>
    <mergeCell ref="A34:E34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40" zoomScaleNormal="100" zoomScaleSheetLayoutView="100" workbookViewId="0">
      <selection activeCell="A26" sqref="A2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0" t="s">
        <v>11</v>
      </c>
      <c r="B1" s="70"/>
      <c r="C1" s="70"/>
      <c r="D1" s="70"/>
      <c r="E1" s="70"/>
    </row>
    <row r="2" spans="1:5" ht="30" customHeight="1" x14ac:dyDescent="0.25">
      <c r="A2" s="71" t="s">
        <v>12</v>
      </c>
      <c r="B2" s="72"/>
      <c r="C2" s="72"/>
      <c r="D2" s="72"/>
      <c r="E2" s="72"/>
    </row>
    <row r="3" spans="1:5" x14ac:dyDescent="0.25">
      <c r="A3" s="73" t="s">
        <v>71</v>
      </c>
      <c r="B3" s="73"/>
      <c r="C3" s="73"/>
      <c r="D3" s="73"/>
      <c r="E3" s="73"/>
    </row>
    <row r="4" spans="1:5" s="1" customFormat="1" ht="30" x14ac:dyDescent="0.25">
      <c r="A4" s="32" t="s">
        <v>13</v>
      </c>
      <c r="B4" s="4"/>
      <c r="C4" s="4"/>
      <c r="D4" s="4"/>
      <c r="E4" s="41" t="s">
        <v>72</v>
      </c>
    </row>
    <row r="5" spans="1:5" x14ac:dyDescent="0.25">
      <c r="A5" s="40"/>
      <c r="B5" s="4"/>
      <c r="C5" s="4"/>
      <c r="D5" s="4"/>
      <c r="E5" s="4"/>
    </row>
    <row r="6" spans="1:5" x14ac:dyDescent="0.25">
      <c r="A6" s="75" t="s">
        <v>0</v>
      </c>
      <c r="B6" s="75"/>
      <c r="C6" s="75"/>
      <c r="D6" s="75"/>
      <c r="E6" s="75"/>
    </row>
    <row r="7" spans="1:5" x14ac:dyDescent="0.25">
      <c r="A7" s="69" t="s">
        <v>25</v>
      </c>
      <c r="B7" s="69"/>
      <c r="C7" s="69"/>
      <c r="D7" s="69"/>
      <c r="E7" s="69"/>
    </row>
    <row r="8" spans="1:5" x14ac:dyDescent="0.25">
      <c r="A8" s="77" t="s">
        <v>1</v>
      </c>
      <c r="B8" s="77"/>
      <c r="C8" s="77"/>
      <c r="D8" s="77"/>
      <c r="E8" s="77"/>
    </row>
    <row r="9" spans="1:5" ht="18" customHeight="1" x14ac:dyDescent="0.25">
      <c r="A9" s="75" t="s">
        <v>45</v>
      </c>
      <c r="B9" s="75"/>
      <c r="C9" s="75"/>
      <c r="D9" s="75"/>
      <c r="E9" s="75"/>
    </row>
    <row r="10" spans="1:5" ht="24.75" customHeight="1" x14ac:dyDescent="0.25">
      <c r="A10" s="78" t="s">
        <v>14</v>
      </c>
      <c r="B10" s="79"/>
      <c r="C10" s="79"/>
      <c r="D10" s="79"/>
      <c r="E10" s="79"/>
    </row>
    <row r="11" spans="1:5" ht="34.5" customHeight="1" x14ac:dyDescent="0.25">
      <c r="A11" s="75" t="s">
        <v>26</v>
      </c>
      <c r="B11" s="75"/>
      <c r="C11" s="75"/>
      <c r="D11" s="75"/>
      <c r="E11" s="75"/>
    </row>
    <row r="12" spans="1:5" ht="17.25" customHeight="1" x14ac:dyDescent="0.25">
      <c r="A12" s="77" t="s">
        <v>15</v>
      </c>
      <c r="B12" s="80"/>
      <c r="C12" s="80"/>
      <c r="D12" s="80"/>
      <c r="E12" s="80"/>
    </row>
    <row r="13" spans="1:5" ht="16.5" customHeight="1" x14ac:dyDescent="0.25">
      <c r="A13" s="75" t="s">
        <v>23</v>
      </c>
      <c r="B13" s="75"/>
      <c r="C13" s="75"/>
      <c r="D13" s="75"/>
      <c r="E13" s="75"/>
    </row>
    <row r="14" spans="1:5" ht="15.75" customHeight="1" x14ac:dyDescent="0.25">
      <c r="A14" s="77" t="s">
        <v>2</v>
      </c>
      <c r="B14" s="80"/>
      <c r="C14" s="80"/>
      <c r="D14" s="80"/>
      <c r="E14" s="80"/>
    </row>
    <row r="15" spans="1:5" ht="21" customHeight="1" x14ac:dyDescent="0.25">
      <c r="A15" s="75" t="s">
        <v>22</v>
      </c>
      <c r="B15" s="75"/>
      <c r="C15" s="75"/>
      <c r="D15" s="75"/>
      <c r="E15" s="75"/>
    </row>
    <row r="16" spans="1:5" ht="12" customHeight="1" x14ac:dyDescent="0.25">
      <c r="A16" s="77" t="s">
        <v>16</v>
      </c>
      <c r="B16" s="80"/>
      <c r="C16" s="80"/>
      <c r="D16" s="80"/>
      <c r="E16" s="80"/>
    </row>
    <row r="17" spans="1:7" ht="29.45" customHeight="1" x14ac:dyDescent="0.25">
      <c r="A17" s="75" t="s">
        <v>17</v>
      </c>
      <c r="B17" s="75"/>
      <c r="C17" s="75"/>
      <c r="D17" s="75"/>
      <c r="E17" s="75"/>
    </row>
    <row r="18" spans="1:7" ht="65.25" customHeight="1" x14ac:dyDescent="0.25">
      <c r="A18" s="75" t="s">
        <v>27</v>
      </c>
      <c r="B18" s="75"/>
      <c r="C18" s="75"/>
      <c r="D18" s="75"/>
      <c r="E18" s="75"/>
    </row>
    <row r="19" spans="1:7" ht="35.25" customHeight="1" x14ac:dyDescent="0.25">
      <c r="A19" s="76" t="s">
        <v>28</v>
      </c>
      <c r="B19" s="76"/>
      <c r="C19" s="76"/>
      <c r="D19" s="76"/>
      <c r="E19" s="76"/>
    </row>
    <row r="20" spans="1:7" x14ac:dyDescent="0.25">
      <c r="A20" s="76"/>
      <c r="B20" s="76"/>
      <c r="C20" s="76"/>
      <c r="D20" s="76"/>
      <c r="E20" s="76"/>
      <c r="F20" s="2">
        <f>551.4+63.2</f>
        <v>614.6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47</v>
      </c>
      <c r="B22" s="9" t="s">
        <v>46</v>
      </c>
      <c r="C22" s="3" t="s">
        <v>4</v>
      </c>
      <c r="D22" s="3">
        <v>10.23</v>
      </c>
      <c r="E22" s="8">
        <f>D22*F20*G20</f>
        <v>18862.074000000001</v>
      </c>
    </row>
    <row r="23" spans="1:7" x14ac:dyDescent="0.25">
      <c r="A23" s="7" t="s">
        <v>42</v>
      </c>
      <c r="B23" s="9" t="s">
        <v>24</v>
      </c>
      <c r="C23" s="3" t="s">
        <v>4</v>
      </c>
      <c r="D23" s="3">
        <v>3.6</v>
      </c>
      <c r="E23" s="8">
        <f>D23*F20*3</f>
        <v>6637.68</v>
      </c>
    </row>
    <row r="24" spans="1:7" ht="59.25" customHeight="1" x14ac:dyDescent="0.25">
      <c r="A24" s="7" t="s">
        <v>62</v>
      </c>
      <c r="B24" s="9" t="s">
        <v>75</v>
      </c>
      <c r="C24" s="3" t="s">
        <v>4</v>
      </c>
      <c r="D24" s="3"/>
      <c r="E24" s="8">
        <f>790.76*3</f>
        <v>2372.2799999999997</v>
      </c>
    </row>
    <row r="25" spans="1:7" s="18" customFormat="1" x14ac:dyDescent="0.25">
      <c r="A25" s="23" t="s">
        <v>29</v>
      </c>
      <c r="B25" s="9" t="s">
        <v>75</v>
      </c>
      <c r="C25" s="22" t="s">
        <v>33</v>
      </c>
      <c r="D25" s="22"/>
      <c r="E25" s="24">
        <v>580</v>
      </c>
    </row>
    <row r="26" spans="1:7" s="18" customFormat="1" ht="30" x14ac:dyDescent="0.25">
      <c r="A26" s="25" t="s">
        <v>73</v>
      </c>
      <c r="B26" s="9" t="s">
        <v>74</v>
      </c>
      <c r="C26" s="22" t="s">
        <v>33</v>
      </c>
      <c r="D26" s="42"/>
      <c r="E26" s="43">
        <v>6337.38</v>
      </c>
    </row>
    <row r="27" spans="1:7" s="14" customFormat="1" ht="14.25" x14ac:dyDescent="0.2">
      <c r="A27" s="10" t="s">
        <v>30</v>
      </c>
      <c r="B27" s="11"/>
      <c r="C27" s="12"/>
      <c r="D27" s="12"/>
      <c r="E27" s="13">
        <f>SUM(E22:E26)</f>
        <v>34789.413999999997</v>
      </c>
    </row>
    <row r="29" spans="1:7" ht="29.25" customHeight="1" x14ac:dyDescent="0.25">
      <c r="A29" s="85" t="s">
        <v>76</v>
      </c>
      <c r="B29" s="85"/>
      <c r="C29" s="85"/>
      <c r="D29" s="85"/>
      <c r="E29" s="85"/>
    </row>
    <row r="30" spans="1:7" ht="29.25" customHeight="1" x14ac:dyDescent="0.25">
      <c r="A30" s="75" t="s">
        <v>21</v>
      </c>
      <c r="B30" s="75"/>
      <c r="C30" s="75"/>
      <c r="D30" s="75"/>
      <c r="E30" s="75"/>
    </row>
    <row r="31" spans="1:7" ht="16.5" customHeight="1" x14ac:dyDescent="0.25">
      <c r="A31" s="75" t="s">
        <v>20</v>
      </c>
      <c r="B31" s="75"/>
      <c r="C31" s="75"/>
      <c r="D31" s="75"/>
      <c r="E31" s="75"/>
    </row>
    <row r="32" spans="1:7" ht="31.5" customHeight="1" x14ac:dyDescent="0.25">
      <c r="A32" s="75" t="s">
        <v>34</v>
      </c>
      <c r="B32" s="75"/>
      <c r="C32" s="75"/>
      <c r="D32" s="75"/>
      <c r="E32" s="75"/>
    </row>
    <row r="33" spans="1:5" x14ac:dyDescent="0.25">
      <c r="A33" s="75" t="s">
        <v>18</v>
      </c>
      <c r="B33" s="75"/>
      <c r="C33" s="75"/>
      <c r="D33" s="75"/>
      <c r="E33" s="75"/>
    </row>
    <row r="34" spans="1:5" x14ac:dyDescent="0.25">
      <c r="A34" s="83" t="s">
        <v>5</v>
      </c>
      <c r="B34" s="83"/>
      <c r="C34" s="83"/>
      <c r="D34" s="83"/>
      <c r="E34" s="83"/>
    </row>
    <row r="35" spans="1:5" x14ac:dyDescent="0.25">
      <c r="A35" s="75" t="s">
        <v>18</v>
      </c>
      <c r="B35" s="75"/>
      <c r="C35" s="75"/>
      <c r="D35" s="75"/>
      <c r="E35" s="75"/>
    </row>
    <row r="36" spans="1:5" x14ac:dyDescent="0.25">
      <c r="A36" s="84" t="s">
        <v>31</v>
      </c>
      <c r="B36" s="84"/>
      <c r="C36" s="84"/>
      <c r="D36" s="84"/>
      <c r="E36" s="5"/>
    </row>
    <row r="37" spans="1:5" x14ac:dyDescent="0.25">
      <c r="B37" s="81" t="s">
        <v>19</v>
      </c>
      <c r="C37" s="81"/>
      <c r="D37" s="81"/>
      <c r="E37" s="6" t="s">
        <v>6</v>
      </c>
    </row>
    <row r="38" spans="1:5" x14ac:dyDescent="0.25">
      <c r="A38" s="39"/>
      <c r="B38" s="39"/>
      <c r="C38" s="39"/>
      <c r="D38" s="39"/>
      <c r="E38" s="39"/>
    </row>
    <row r="39" spans="1:5" x14ac:dyDescent="0.25">
      <c r="A39" s="84" t="s">
        <v>43</v>
      </c>
      <c r="B39" s="84"/>
      <c r="C39" s="84"/>
      <c r="D39" s="84"/>
      <c r="E39" s="5"/>
    </row>
    <row r="40" spans="1:5" x14ac:dyDescent="0.25">
      <c r="B40" s="81" t="s">
        <v>19</v>
      </c>
      <c r="C40" s="81"/>
      <c r="D40" s="81"/>
      <c r="E40" s="6" t="s">
        <v>6</v>
      </c>
    </row>
    <row r="42" spans="1:5" x14ac:dyDescent="0.25">
      <c r="A42" s="19" t="s">
        <v>37</v>
      </c>
    </row>
    <row r="43" spans="1:5" x14ac:dyDescent="0.25">
      <c r="A43" s="19" t="s">
        <v>38</v>
      </c>
    </row>
    <row r="44" spans="1:5" x14ac:dyDescent="0.25">
      <c r="A44" s="14" t="s">
        <v>35</v>
      </c>
    </row>
    <row r="45" spans="1:5" x14ac:dyDescent="0.25">
      <c r="A45" s="2" t="s">
        <v>44</v>
      </c>
      <c r="B45" s="15">
        <f>'3кв'!B52</f>
        <v>79535.758000000002</v>
      </c>
    </row>
    <row r="46" spans="1:5" x14ac:dyDescent="0.25">
      <c r="A46" s="20" t="s">
        <v>70</v>
      </c>
      <c r="B46" s="16"/>
    </row>
    <row r="47" spans="1:5" x14ac:dyDescent="0.25">
      <c r="A47" s="2" t="s">
        <v>41</v>
      </c>
      <c r="B47" s="16">
        <f>30258.92-0.08</f>
        <v>30258.839999999997</v>
      </c>
    </row>
    <row r="48" spans="1:5" x14ac:dyDescent="0.25">
      <c r="A48" s="2" t="s">
        <v>40</v>
      </c>
      <c r="B48" s="16">
        <v>3454.5</v>
      </c>
    </row>
    <row r="49" spans="1:2" x14ac:dyDescent="0.25">
      <c r="A49" s="2" t="s">
        <v>48</v>
      </c>
      <c r="B49" s="16">
        <v>450</v>
      </c>
    </row>
    <row r="50" spans="1:2" ht="30" x14ac:dyDescent="0.25">
      <c r="A50" s="38" t="s">
        <v>39</v>
      </c>
      <c r="B50" s="16">
        <f>E27</f>
        <v>34789.413999999997</v>
      </c>
    </row>
    <row r="51" spans="1:2" x14ac:dyDescent="0.25">
      <c r="A51" s="14" t="s">
        <v>36</v>
      </c>
      <c r="B51" s="15">
        <f>B45+B47+B48+B49-B50</f>
        <v>78909.684000000008</v>
      </c>
    </row>
    <row r="53" spans="1:2" x14ac:dyDescent="0.25">
      <c r="B53" s="17"/>
    </row>
  </sheetData>
  <mergeCells count="29">
    <mergeCell ref="A35:E35"/>
    <mergeCell ref="A36:D36"/>
    <mergeCell ref="B37:D37"/>
    <mergeCell ref="A39:D39"/>
    <mergeCell ref="B40:D40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view="pageBreakPreview" topLeftCell="A7" zoomScaleNormal="100" zoomScaleSheetLayoutView="100" workbookViewId="0">
      <selection activeCell="B27" sqref="B27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7" t="s">
        <v>77</v>
      </c>
      <c r="B1" s="87"/>
      <c r="C1" s="87"/>
      <c r="D1" s="44"/>
    </row>
    <row r="2" spans="1:5" ht="15.75" x14ac:dyDescent="0.25">
      <c r="A2" s="88" t="s">
        <v>78</v>
      </c>
      <c r="B2" s="88"/>
      <c r="C2" s="88"/>
      <c r="D2" s="45"/>
    </row>
    <row r="3" spans="1:5" ht="15.75" x14ac:dyDescent="0.25">
      <c r="A3" s="88" t="s">
        <v>79</v>
      </c>
      <c r="B3" s="88"/>
      <c r="C3" s="88"/>
      <c r="D3" s="45"/>
    </row>
    <row r="4" spans="1:5" ht="15.75" x14ac:dyDescent="0.25">
      <c r="A4" s="87" t="s">
        <v>97</v>
      </c>
      <c r="B4" s="87"/>
      <c r="C4" s="87"/>
      <c r="D4" s="44"/>
    </row>
    <row r="5" spans="1:5" ht="15.75" x14ac:dyDescent="0.25">
      <c r="A5" s="89"/>
      <c r="B5" s="89"/>
      <c r="C5" s="89"/>
      <c r="D5" s="1"/>
    </row>
    <row r="6" spans="1:5" ht="15.75" x14ac:dyDescent="0.25">
      <c r="A6" s="45"/>
      <c r="B6" s="46" t="s">
        <v>80</v>
      </c>
      <c r="C6" s="47">
        <f>'1кв'!B45</f>
        <v>77981.759999999995</v>
      </c>
      <c r="D6" s="48"/>
    </row>
    <row r="7" spans="1:5" ht="15.75" x14ac:dyDescent="0.25">
      <c r="A7" s="45"/>
      <c r="B7" s="46" t="s">
        <v>98</v>
      </c>
      <c r="C7" s="47"/>
      <c r="D7" s="48"/>
    </row>
    <row r="8" spans="1:5" ht="15.75" x14ac:dyDescent="0.25">
      <c r="A8" s="49" t="s">
        <v>81</v>
      </c>
      <c r="B8" s="50" t="s">
        <v>82</v>
      </c>
      <c r="C8" s="51">
        <f>'1кв'!B47+'2кв'!B47+'3кв'!B48+'4кв'!B47</f>
        <v>118014.34</v>
      </c>
      <c r="D8" s="52"/>
    </row>
    <row r="9" spans="1:5" ht="15.75" x14ac:dyDescent="0.25">
      <c r="A9" s="49"/>
      <c r="B9" s="50" t="s">
        <v>99</v>
      </c>
      <c r="C9" s="51">
        <f>'1кв'!B48+'2кв'!B48+'3кв'!B49+'4кв'!B48</f>
        <v>12382.1</v>
      </c>
      <c r="D9" s="52"/>
    </row>
    <row r="10" spans="1:5" ht="30" x14ac:dyDescent="0.25">
      <c r="A10" s="49"/>
      <c r="B10" s="53" t="s">
        <v>83</v>
      </c>
      <c r="C10" s="51">
        <f>'1кв'!B49+'2кв'!B49+'3кв'!B50+'4кв'!B49</f>
        <v>1800</v>
      </c>
      <c r="D10" s="52"/>
    </row>
    <row r="11" spans="1:5" ht="15.75" x14ac:dyDescent="0.25">
      <c r="A11" s="54"/>
      <c r="B11" s="50" t="s">
        <v>84</v>
      </c>
      <c r="C11" s="55">
        <f>SUM(C8:C10)</f>
        <v>132196.44</v>
      </c>
      <c r="D11" s="48"/>
    </row>
    <row r="12" spans="1:5" ht="15.75" x14ac:dyDescent="0.25">
      <c r="A12" s="1"/>
      <c r="B12" s="86"/>
      <c r="C12" s="86"/>
      <c r="D12" s="56"/>
    </row>
    <row r="13" spans="1:5" ht="15.75" x14ac:dyDescent="0.25">
      <c r="A13" s="57" t="s">
        <v>85</v>
      </c>
      <c r="B13" s="21" t="s">
        <v>86</v>
      </c>
      <c r="C13" s="58">
        <f>'1кв'!E22+'2кв'!E22+'3кв'!E22+'4кв'!E22</f>
        <v>73309.488000000012</v>
      </c>
      <c r="D13" s="56"/>
    </row>
    <row r="14" spans="1:5" ht="15.75" x14ac:dyDescent="0.25">
      <c r="A14" s="1"/>
      <c r="B14" s="7" t="s">
        <v>42</v>
      </c>
      <c r="C14" s="58">
        <f>'1кв'!E23+'2кв'!E23+'3кв'!E23+'4кв'!E23</f>
        <v>25923.828000000001</v>
      </c>
      <c r="D14" s="56"/>
      <c r="E14" s="59"/>
    </row>
    <row r="15" spans="1:5" ht="30" x14ac:dyDescent="0.25">
      <c r="B15" s="7" t="s">
        <v>62</v>
      </c>
      <c r="C15" s="58">
        <f>'1кв'!E24+'2кв'!E24+'3кв'!E24+'4кв'!E24</f>
        <v>8698.36</v>
      </c>
      <c r="D15" s="56"/>
    </row>
    <row r="16" spans="1:5" ht="15.75" x14ac:dyDescent="0.25">
      <c r="A16" s="57"/>
      <c r="B16" s="60" t="s">
        <v>29</v>
      </c>
      <c r="C16" s="58">
        <f>'1кв'!E25+'2кв'!E25+'3кв'!E25+'4кв'!E25</f>
        <v>580</v>
      </c>
      <c r="D16" s="56"/>
    </row>
    <row r="17" spans="1:5" ht="15.75" x14ac:dyDescent="0.25">
      <c r="A17" s="57"/>
      <c r="B17" s="61" t="s">
        <v>100</v>
      </c>
      <c r="C17" s="62">
        <v>0</v>
      </c>
      <c r="D17" s="56"/>
    </row>
    <row r="18" spans="1:5" ht="15.75" x14ac:dyDescent="0.25">
      <c r="A18" s="57"/>
      <c r="B18" s="63" t="s">
        <v>87</v>
      </c>
      <c r="C18" s="62">
        <f>SUM(C20:C23)</f>
        <v>22756.84</v>
      </c>
      <c r="D18" s="56"/>
    </row>
    <row r="19" spans="1:5" ht="15.75" x14ac:dyDescent="0.25">
      <c r="A19" s="57"/>
      <c r="B19" s="64" t="s">
        <v>88</v>
      </c>
      <c r="C19" s="62"/>
      <c r="D19" s="56"/>
    </row>
    <row r="20" spans="1:5" ht="15.75" x14ac:dyDescent="0.25">
      <c r="A20" s="57"/>
      <c r="B20" s="25" t="s">
        <v>101</v>
      </c>
      <c r="C20" s="68">
        <f>'1кв'!E26</f>
        <v>9897.34</v>
      </c>
      <c r="D20" s="56"/>
    </row>
    <row r="21" spans="1:5" ht="15.75" x14ac:dyDescent="0.25">
      <c r="A21" s="57"/>
      <c r="B21" s="25" t="s">
        <v>102</v>
      </c>
      <c r="C21" s="68">
        <v>464.02</v>
      </c>
      <c r="D21" s="56"/>
    </row>
    <row r="22" spans="1:5" ht="15.75" x14ac:dyDescent="0.25">
      <c r="A22" s="57"/>
      <c r="B22" s="25" t="s">
        <v>103</v>
      </c>
      <c r="C22" s="68">
        <v>6058.1</v>
      </c>
      <c r="D22" s="56"/>
    </row>
    <row r="23" spans="1:5" ht="15.75" x14ac:dyDescent="0.25">
      <c r="A23" s="57"/>
      <c r="B23" s="25" t="s">
        <v>104</v>
      </c>
      <c r="C23" s="68">
        <f>'4кв'!E26</f>
        <v>6337.38</v>
      </c>
      <c r="D23" s="56"/>
    </row>
    <row r="24" spans="1:5" ht="15.75" x14ac:dyDescent="0.25">
      <c r="A24" s="1"/>
      <c r="B24" s="65" t="s">
        <v>89</v>
      </c>
      <c r="C24" s="66">
        <f>SUM(C13:C18)</f>
        <v>131268.51600000003</v>
      </c>
      <c r="D24" s="56"/>
      <c r="E24" s="59"/>
    </row>
    <row r="25" spans="1:5" ht="15.75" x14ac:dyDescent="0.25">
      <c r="A25" s="1"/>
      <c r="B25" s="67" t="s">
        <v>90</v>
      </c>
      <c r="C25" s="66">
        <f>C6+C11-C24</f>
        <v>78909.683999999979</v>
      </c>
      <c r="D25" s="56"/>
    </row>
    <row r="26" spans="1:5" ht="15.75" x14ac:dyDescent="0.25">
      <c r="A26" s="1"/>
      <c r="B26" s="49"/>
      <c r="C26" s="49"/>
      <c r="D26" s="56"/>
    </row>
    <row r="27" spans="1:5" ht="15.75" x14ac:dyDescent="0.25">
      <c r="A27" s="1"/>
      <c r="B27" s="90" t="s">
        <v>105</v>
      </c>
      <c r="C27" s="90"/>
      <c r="D27" s="56"/>
    </row>
    <row r="28" spans="1:5" ht="15.75" x14ac:dyDescent="0.25">
      <c r="A28" s="1"/>
      <c r="B28" s="90" t="s">
        <v>106</v>
      </c>
      <c r="C28" s="90">
        <v>999.05</v>
      </c>
      <c r="D28" s="56"/>
    </row>
    <row r="29" spans="1:5" ht="15.75" x14ac:dyDescent="0.25">
      <c r="A29" s="1"/>
      <c r="B29" s="91" t="s">
        <v>107</v>
      </c>
      <c r="C29" s="91">
        <v>765.26</v>
      </c>
      <c r="D29" s="56"/>
    </row>
    <row r="30" spans="1:5" ht="15.75" x14ac:dyDescent="0.25">
      <c r="A30" s="1"/>
      <c r="B30" s="90" t="s">
        <v>108</v>
      </c>
      <c r="C30" s="90">
        <f>C29-C28</f>
        <v>-233.78999999999996</v>
      </c>
      <c r="D30" s="56"/>
    </row>
    <row r="31" spans="1:5" ht="15.75" x14ac:dyDescent="0.25">
      <c r="A31" s="1"/>
      <c r="B31" s="49"/>
      <c r="C31" s="49"/>
      <c r="D31" s="56"/>
    </row>
    <row r="32" spans="1:5" ht="15.75" x14ac:dyDescent="0.25">
      <c r="A32" s="1"/>
      <c r="B32" s="49"/>
      <c r="C32" s="49"/>
      <c r="D32" s="56"/>
    </row>
    <row r="33" spans="1:4" ht="15.75" x14ac:dyDescent="0.25">
      <c r="A33" s="49" t="s">
        <v>91</v>
      </c>
      <c r="C33" s="49"/>
      <c r="D33" s="56"/>
    </row>
    <row r="34" spans="1:4" ht="15.75" x14ac:dyDescent="0.25">
      <c r="A34" s="1"/>
      <c r="B34" s="49"/>
      <c r="C34" s="49"/>
      <c r="D34" s="56"/>
    </row>
    <row r="35" spans="1:4" ht="15.75" x14ac:dyDescent="0.25">
      <c r="A35" s="1"/>
      <c r="B35" s="49"/>
      <c r="C35" s="49"/>
      <c r="D35" s="56"/>
    </row>
    <row r="36" spans="1:4" ht="15.75" x14ac:dyDescent="0.25">
      <c r="A36" s="1" t="s">
        <v>92</v>
      </c>
      <c r="B36" s="49" t="s">
        <v>93</v>
      </c>
      <c r="C36" s="49"/>
      <c r="D36" s="56"/>
    </row>
    <row r="37" spans="1:4" ht="15.75" x14ac:dyDescent="0.25">
      <c r="A37" s="1"/>
      <c r="B37" s="49" t="s">
        <v>94</v>
      </c>
      <c r="C37" s="49"/>
      <c r="D37" s="56"/>
    </row>
    <row r="38" spans="1:4" ht="15.75" x14ac:dyDescent="0.25">
      <c r="A38" s="1"/>
      <c r="B38" s="49" t="s">
        <v>95</v>
      </c>
      <c r="C38" s="49"/>
      <c r="D38" s="56"/>
    </row>
    <row r="39" spans="1:4" ht="15.75" x14ac:dyDescent="0.25">
      <c r="A39" s="1"/>
      <c r="B39" s="49"/>
      <c r="C39" s="49"/>
      <c r="D39" s="56"/>
    </row>
    <row r="40" spans="1:4" ht="15.75" x14ac:dyDescent="0.25">
      <c r="A40" s="1"/>
      <c r="B40" s="49"/>
      <c r="C40" s="49"/>
      <c r="D40" s="56"/>
    </row>
    <row r="41" spans="1:4" ht="15.75" x14ac:dyDescent="0.25">
      <c r="A41" s="1"/>
      <c r="B41" s="49" t="s">
        <v>96</v>
      </c>
      <c r="C41" s="49"/>
      <c r="D41" s="56"/>
    </row>
    <row r="42" spans="1:4" ht="15.75" x14ac:dyDescent="0.25">
      <c r="A42" s="1"/>
      <c r="B42" s="49"/>
      <c r="C42" s="49"/>
      <c r="D42" s="56"/>
    </row>
    <row r="43" spans="1:4" ht="15.75" x14ac:dyDescent="0.25">
      <c r="A43" s="1"/>
      <c r="B43" s="49"/>
      <c r="C43" s="49"/>
      <c r="D43" s="56"/>
    </row>
    <row r="44" spans="1:4" ht="15.75" x14ac:dyDescent="0.25">
      <c r="A44" s="1"/>
      <c r="B44" s="49"/>
      <c r="C44" s="49"/>
      <c r="D44" s="56"/>
    </row>
    <row r="45" spans="1:4" ht="15.75" x14ac:dyDescent="0.25">
      <c r="A45" s="1"/>
      <c r="B45" s="49"/>
      <c r="C45" s="49"/>
      <c r="D45" s="56"/>
    </row>
  </sheetData>
  <mergeCells count="6">
    <mergeCell ref="B12:C12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2022-03-09T13:31:16Z</dcterms:modified>
</cp:coreProperties>
</file>