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4"/>
  </bookViews>
  <sheets>
    <sheet name="1кв" sheetId="21" r:id="rId1"/>
    <sheet name="2кв" sheetId="22" r:id="rId2"/>
    <sheet name="3кв" sheetId="23" r:id="rId3"/>
    <sheet name="4кв" sheetId="24" r:id="rId4"/>
    <sheet name="отчет" sheetId="25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'3кв'!$A$1:$E$53</definedName>
    <definedName name="_xlnm.Print_Area" localSheetId="3">'4кв'!$A$1:$E$50</definedName>
    <definedName name="_xlnm.Print_Area" localSheetId="4">отчет!$A$1:$C$46</definedName>
  </definedNames>
  <calcPr calcId="145621"/>
</workbook>
</file>

<file path=xl/calcChain.xml><?xml version="1.0" encoding="utf-8"?>
<calcChain xmlns="http://schemas.openxmlformats.org/spreadsheetml/2006/main">
  <c r="C33" i="25" l="1"/>
  <c r="C11" i="25" l="1"/>
  <c r="C10" i="25"/>
  <c r="C9" i="25"/>
  <c r="C21" i="25"/>
  <c r="C19" i="25" s="1"/>
  <c r="C15" i="25"/>
  <c r="C16" i="25"/>
  <c r="C17" i="25"/>
  <c r="C14" i="25"/>
  <c r="C27" i="25" s="1"/>
  <c r="B46" i="24"/>
  <c r="B45" i="24"/>
  <c r="C8" i="25"/>
  <c r="C12" i="25" s="1"/>
  <c r="C6" i="25"/>
  <c r="B50" i="24"/>
  <c r="C28" i="25" l="1"/>
  <c r="B43" i="24"/>
  <c r="B47" i="24"/>
  <c r="B48" i="24"/>
  <c r="E24" i="24" l="1"/>
  <c r="E23" i="24"/>
  <c r="E22" i="24"/>
  <c r="E26" i="24" s="1"/>
  <c r="B49" i="24" s="1"/>
  <c r="B47" i="23" l="1"/>
  <c r="E30" i="23"/>
  <c r="E23" i="23" l="1"/>
  <c r="B51" i="23"/>
  <c r="E24" i="23"/>
  <c r="B52" i="23"/>
  <c r="E22" i="23"/>
  <c r="B53" i="23" l="1"/>
  <c r="B44" i="22" l="1"/>
  <c r="E23" i="22"/>
  <c r="B48" i="22"/>
  <c r="E24" i="22"/>
  <c r="E22" i="22"/>
  <c r="E27" i="22" s="1"/>
  <c r="B49" i="22" s="1"/>
  <c r="B50" i="22" l="1"/>
  <c r="B50" i="21"/>
  <c r="B47" i="21"/>
  <c r="E27" i="21" l="1"/>
  <c r="B48" i="21" l="1"/>
  <c r="E24" i="21"/>
  <c r="E23" i="21"/>
  <c r="E22" i="21"/>
  <c r="B49" i="21" l="1"/>
</calcChain>
</file>

<file path=xl/sharedStrings.xml><?xml version="1.0" encoding="utf-8"?>
<sst xmlns="http://schemas.openxmlformats.org/spreadsheetml/2006/main" count="291" uniqueCount="111">
  <si>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</si>
  <si>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</si>
  <si>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</si>
  <si>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</si>
  <si>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</si>
  <si>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</si>
  <si>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</si>
  <si>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</si>
  <si>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</si>
  <si>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</si>
  <si>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</si>
  <si>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</si>
  <si>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</si>
  <si>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</si>
  <si>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</si>
  <si>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</si>
  <si>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</si>
  <si>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</si>
  <si>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</si>
  <si>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</si>
  <si>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</si>
  <si>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</si>
  <si>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</si>
  <si>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</si>
  <si>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</si>
  <si>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</si>
  <si>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</si>
  <si>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</si>
  <si>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</si>
  <si>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</si>
  <si>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</si>
  <si>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</si>
  <si>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</si>
  <si>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Алексеева, д. 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</si>
  <si>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 Алексеева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</si>
  <si>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№83  от   01.11.2016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</si>
  <si>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24.10.2016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</si>
  <si>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МКД Никитина А.А. </t>
    </r>
  </si>
  <si>
    <t xml:space="preserve">определена приложением № 9 к договору </t>
  </si>
  <si>
    <t>Расходы по содержанию и тек. ремонту</t>
  </si>
  <si>
    <t>Площадь квартир - 1637,9м2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</si>
  <si>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Никитина Александра Александровича</t>
    </r>
  </si>
  <si>
    <t xml:space="preserve">Общехозяйственные расходы </t>
  </si>
  <si>
    <t>Остаток на начало  квартала</t>
  </si>
  <si>
    <t>Оплачено за размещение оборудования в МОП интернет ТТК</t>
  </si>
  <si>
    <t xml:space="preserve">Услуги по содержанию многоквартирного дома </t>
  </si>
  <si>
    <t>Обработка подъездов хлорсодержащими растворами  опрыскивание 1 раз в неделю</t>
  </si>
  <si>
    <t>январь</t>
  </si>
  <si>
    <t>за 1 квартал 2021 года</t>
  </si>
  <si>
    <t>"31" 03  2021 г.</t>
  </si>
  <si>
    <t>1 квартал</t>
  </si>
  <si>
    <t>Ремонт пола в подъезде 8м2(смета)</t>
  </si>
  <si>
    <t xml:space="preserve">           2. Всего за период с "01" 01 2021 г. по "31" 03 2021 г. выполнено работ (оказано услуг) на общую сумму пятьдесят одна тысяча триста девяносто один рубль 85 копеек</t>
  </si>
  <si>
    <t>Предъявлено населению  45463,4</t>
  </si>
  <si>
    <t>Оплачено по нежилым помещениям Гулый Г.Н. (с 2018г.по 31.03.2021г.)</t>
  </si>
  <si>
    <t>за 2 квартал 2021 года</t>
  </si>
  <si>
    <t>"30" 06  2021 г.</t>
  </si>
  <si>
    <t>2 квартал</t>
  </si>
  <si>
    <t>Предъявлено населению  45460,98</t>
  </si>
  <si>
    <t xml:space="preserve">Оплачено по нежилым помещениям Гулый Г.Н. </t>
  </si>
  <si>
    <t>испытание электрических сетей</t>
  </si>
  <si>
    <t xml:space="preserve">           2. Всего за период с "01" 04 2021 г. по "30" 06 2021 г. выполнено работ (оказано услуг) на общую сумму шестьдесят две тысячи двести тридцать рублей 39 копеек</t>
  </si>
  <si>
    <t>Обработка подъездов хлорсодержащими растворами опрыскивание 1 раз в неделю (май, июнь -1 раз в 2 недели)</t>
  </si>
  <si>
    <t>3 квартал</t>
  </si>
  <si>
    <t>Предъявлено населению  47798,57</t>
  </si>
  <si>
    <t>за 3 квартал 2021 года</t>
  </si>
  <si>
    <t>"30" 09  2021 г.</t>
  </si>
  <si>
    <t>Обработка подъездов хлорсодержащими растворами опрыскивание 1 раз в неделю</t>
  </si>
  <si>
    <t>Окраска дверей 1шт</t>
  </si>
  <si>
    <t>август</t>
  </si>
  <si>
    <t>Ремонт сопряжения цоколя с отмосткой 56п/м</t>
  </si>
  <si>
    <t>ремонт цоколя 109м2</t>
  </si>
  <si>
    <t>окраска ограждения палисадников 5,4м2</t>
  </si>
  <si>
    <t xml:space="preserve">           2. Всего за период с "01" 07 2021 г. по "30" 09 2021 г. выполнено работ (оказано услуг) на общую сумму семьдесят семь тысяч двести семьдесят четыре рубля 96 копеек</t>
  </si>
  <si>
    <t>за 4 квартал 2021 года</t>
  </si>
  <si>
    <t>"31" 12  2021 г.</t>
  </si>
  <si>
    <t>4 квартал</t>
  </si>
  <si>
    <t>Оплачено за размещение оборудования в МОП интернет Ростелеком ( с 01.05.2021)</t>
  </si>
  <si>
    <t xml:space="preserve">           2. Всего за период с "01" 10 2021 г. по "31" 12 2021 г. выполнено работ (оказано услуг) на общую сумму сорок пять тысяч восемьсот семьдесят восемь рублей 70 копеек</t>
  </si>
  <si>
    <t>Предъявлено населению  47798,46</t>
  </si>
  <si>
    <t>_____________________________________________</t>
  </si>
  <si>
    <t xml:space="preserve">Получил: </t>
  </si>
  <si>
    <t>Составил: инженер ПТО ____________________ Исраелян Е.В.</t>
  </si>
  <si>
    <t>Остаток средств на 01.01.2021</t>
  </si>
  <si>
    <t>Итого расходов</t>
  </si>
  <si>
    <t>работы по договору, всего</t>
  </si>
  <si>
    <t>Расходы:</t>
  </si>
  <si>
    <t>Итого доходов:</t>
  </si>
  <si>
    <t>Оплачено в текущем периоде по квитанциям</t>
  </si>
  <si>
    <t xml:space="preserve">Доходы: </t>
  </si>
  <si>
    <t>Остаток на начало периода</t>
  </si>
  <si>
    <t>О ВЫПОЛНЕННЫХ РАБОТАХ И ДВИЖЕНИИ  СРЕДСТВ</t>
  </si>
  <si>
    <t>ОТЧЕТ</t>
  </si>
  <si>
    <t>НА ЛИЦЕВОМ СЧЕТЕ  ЗА  период  с 01.01.2021г. по 31.12.2021г.</t>
  </si>
  <si>
    <t>по ж.д. ул.Алексеева, д.1</t>
  </si>
  <si>
    <t>Начислено всего 186518,88</t>
  </si>
  <si>
    <t>в том числе:</t>
  </si>
  <si>
    <t>* Испытание электрических сетей</t>
  </si>
  <si>
    <t>* Ремонт пола в подъезде 8м2(смета)</t>
  </si>
  <si>
    <t>* Окраска дверей 1шт</t>
  </si>
  <si>
    <t>* Ремонт сопряжения цоколя с отмосткой 56п/м</t>
  </si>
  <si>
    <t>* Ремонт цоколя 109м2</t>
  </si>
  <si>
    <t>* Окраска ограждения палисадников 5,4м2</t>
  </si>
  <si>
    <t>Непредвиденные работы 0 ч/ч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</si>
  <si>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</si>
  <si>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</si>
  <si>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</si>
  <si>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Задолженность населения по оплате на 01.01.2021г.</t>
  </si>
  <si>
    <t>Задолженность населения по оплате на 01.01.2022г.</t>
  </si>
  <si>
    <t>Справочно: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</si>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</sst>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9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43" fontId="3" fillId="0" borderId="0" xfId="0" applyNumberFormat="1" applyFont="1"/>
    <xf numFmtId="43" fontId="3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4" fillId="3" borderId="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wrapText="1"/>
    </xf>
    <xf numFmtId="0" fontId="12" fillId="0" borderId="4" xfId="0" applyFont="1" applyBorder="1"/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2" fontId="6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0" fillId="0" borderId="0" xfId="0" applyNumberFormat="1"/>
    <xf numFmtId="49" fontId="10" fillId="0" borderId="1" xfId="0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0" fillId="0" borderId="0" xfId="0" applyFont="1" applyBorder="1"/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2" fontId="3" fillId="2" borderId="1" xfId="1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center" wrapText="1"/>
    </xf>
    <xf numFmtId="4" fontId="15" fillId="0" borderId="0" xfId="0" applyNumberFormat="1" applyFont="1"/>
    <xf numFmtId="166" fontId="6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/>
    <xf numFmtId="0" fontId="10" fillId="0" borderId="0" xfId="0" applyFont="1" applyAlignment="1">
      <alignment horizontal="center"/>
    </xf>
    <xf numFmtId="164" fontId="3" fillId="0" borderId="0" xfId="1" applyNumberFormat="1" applyFont="1" applyBorder="1"/>
    <xf numFmtId="166" fontId="0" fillId="0" borderId="1" xfId="0" applyNumberForma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9" fontId="10" fillId="0" borderId="1" xfId="0" applyNumberFormat="1" applyFont="1" applyBorder="1"/>
    <xf numFmtId="0" fontId="10" fillId="0" borderId="0" xfId="0" applyFont="1" applyAlignment="1"/>
    <xf numFmtId="0" fontId="15" fillId="0" borderId="0" xfId="0" applyFont="1" applyAlignment="1"/>
    <xf numFmtId="43" fontId="3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49" fontId="10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10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1" zoomScaleNormal="100" zoomScaleSheetLayoutView="100" workbookViewId="0">
      <selection activeCell="A47" sqref="A47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8.25" customHeight="1" x14ac:dyDescent="0.25">
      <c r="A2" s="83" t="s">
        <v>12</v>
      </c>
      <c r="B2" s="84"/>
      <c r="C2" s="84"/>
      <c r="D2" s="84"/>
      <c r="E2" s="84"/>
    </row>
    <row r="3" spans="1:5" ht="16.5" customHeight="1" x14ac:dyDescent="0.25">
      <c r="A3" s="85" t="s">
        <v>48</v>
      </c>
      <c r="B3" s="85"/>
      <c r="C3" s="85"/>
      <c r="D3" s="85"/>
      <c r="E3" s="85"/>
    </row>
    <row r="4" spans="1:5" ht="24" customHeight="1" x14ac:dyDescent="0.25">
      <c r="A4" s="9" t="s">
        <v>13</v>
      </c>
      <c r="B4" s="3"/>
      <c r="C4" s="3"/>
      <c r="D4" s="3"/>
      <c r="E4" s="10" t="s">
        <v>49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6" t="s">
        <v>33</v>
      </c>
      <c r="B7" s="86"/>
      <c r="C7" s="86"/>
      <c r="D7" s="86"/>
      <c r="E7" s="86"/>
    </row>
    <row r="8" spans="1:5" ht="18.75" customHeight="1" x14ac:dyDescent="0.25">
      <c r="A8" s="78" t="s">
        <v>1</v>
      </c>
      <c r="B8" s="78"/>
      <c r="C8" s="78"/>
      <c r="D8" s="78"/>
      <c r="E8" s="78"/>
    </row>
    <row r="9" spans="1:5" ht="14.25" customHeight="1" x14ac:dyDescent="0.25">
      <c r="A9" s="73" t="s">
        <v>41</v>
      </c>
      <c r="B9" s="73"/>
      <c r="C9" s="73"/>
      <c r="D9" s="73"/>
      <c r="E9" s="73"/>
    </row>
    <row r="10" spans="1:5" ht="27" customHeight="1" x14ac:dyDescent="0.25">
      <c r="A10" s="87" t="s">
        <v>14</v>
      </c>
      <c r="B10" s="88"/>
      <c r="C10" s="88"/>
      <c r="D10" s="88"/>
      <c r="E10" s="88"/>
    </row>
    <row r="11" spans="1:5" ht="30.75" customHeight="1" x14ac:dyDescent="0.25">
      <c r="A11" s="73" t="s">
        <v>36</v>
      </c>
      <c r="B11" s="73"/>
      <c r="C11" s="73"/>
      <c r="D11" s="73"/>
      <c r="E11" s="73"/>
    </row>
    <row r="12" spans="1:5" ht="14.25" customHeight="1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3" t="s">
        <v>24</v>
      </c>
      <c r="B13" s="73"/>
      <c r="C13" s="73"/>
      <c r="D13" s="73"/>
      <c r="E13" s="73"/>
    </row>
    <row r="14" spans="1:5" ht="15.75" customHeight="1" x14ac:dyDescent="0.25">
      <c r="A14" s="78" t="s">
        <v>2</v>
      </c>
      <c r="B14" s="79"/>
      <c r="C14" s="79"/>
      <c r="D14" s="79"/>
      <c r="E14" s="79"/>
    </row>
    <row r="15" spans="1:5" ht="17.25" customHeight="1" x14ac:dyDescent="0.25">
      <c r="A15" s="73" t="s">
        <v>23</v>
      </c>
      <c r="B15" s="73"/>
      <c r="C15" s="73"/>
      <c r="D15" s="73"/>
      <c r="E15" s="73"/>
    </row>
    <row r="16" spans="1:5" ht="16.5" customHeight="1" x14ac:dyDescent="0.25">
      <c r="A16" s="78" t="s">
        <v>16</v>
      </c>
      <c r="B16" s="79"/>
      <c r="C16" s="79"/>
      <c r="D16" s="79"/>
      <c r="E16" s="79"/>
    </row>
    <row r="17" spans="1:8" ht="31.15" customHeight="1" x14ac:dyDescent="0.25">
      <c r="A17" s="73" t="s">
        <v>17</v>
      </c>
      <c r="B17" s="73"/>
      <c r="C17" s="73"/>
      <c r="D17" s="73"/>
      <c r="E17" s="73"/>
    </row>
    <row r="18" spans="1:8" ht="58.15" customHeight="1" x14ac:dyDescent="0.25">
      <c r="A18" s="73" t="s">
        <v>35</v>
      </c>
      <c r="B18" s="73"/>
      <c r="C18" s="73"/>
      <c r="D18" s="73"/>
      <c r="E18" s="73"/>
    </row>
    <row r="19" spans="1:8" ht="36.75" customHeight="1" x14ac:dyDescent="0.25">
      <c r="A19" s="80" t="s">
        <v>34</v>
      </c>
      <c r="B19" s="80"/>
      <c r="C19" s="80"/>
      <c r="D19" s="80"/>
      <c r="E19" s="80"/>
    </row>
    <row r="20" spans="1:8" x14ac:dyDescent="0.25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 x14ac:dyDescent="0.25">
      <c r="A22" s="24" t="s">
        <v>45</v>
      </c>
      <c r="B22" s="8" t="s">
        <v>38</v>
      </c>
      <c r="C22" s="2" t="s">
        <v>4</v>
      </c>
      <c r="D22" s="2">
        <v>5.27</v>
      </c>
      <c r="E22" s="7">
        <f>D22*F20*G20</f>
        <v>25895.199000000001</v>
      </c>
    </row>
    <row r="23" spans="1:8" ht="45" x14ac:dyDescent="0.25">
      <c r="A23" s="6" t="s">
        <v>46</v>
      </c>
      <c r="B23" s="26" t="s">
        <v>50</v>
      </c>
      <c r="C23" s="2" t="s">
        <v>4</v>
      </c>
      <c r="D23" s="2">
        <v>0</v>
      </c>
      <c r="E23" s="7">
        <f>240.6*3</f>
        <v>721.8</v>
      </c>
    </row>
    <row r="24" spans="1:8" ht="18" customHeight="1" x14ac:dyDescent="0.25">
      <c r="A24" s="6" t="s">
        <v>42</v>
      </c>
      <c r="B24" s="8" t="s">
        <v>22</v>
      </c>
      <c r="C24" s="2" t="s">
        <v>4</v>
      </c>
      <c r="D24" s="2">
        <v>3.43</v>
      </c>
      <c r="E24" s="7">
        <f>D24*F20*G20</f>
        <v>16853.991000000002</v>
      </c>
      <c r="G24" s="22"/>
    </row>
    <row r="25" spans="1:8" s="20" customFormat="1" ht="15.75" x14ac:dyDescent="0.25">
      <c r="A25" s="25" t="s">
        <v>26</v>
      </c>
      <c r="B25" s="26" t="s">
        <v>50</v>
      </c>
      <c r="C25" s="27" t="s">
        <v>27</v>
      </c>
      <c r="D25" s="27"/>
      <c r="E25" s="23">
        <v>0</v>
      </c>
      <c r="H25" s="21"/>
    </row>
    <row r="26" spans="1:8" s="20" customFormat="1" ht="15.75" x14ac:dyDescent="0.25">
      <c r="A26" s="35" t="s">
        <v>51</v>
      </c>
      <c r="B26" s="26" t="s">
        <v>47</v>
      </c>
      <c r="C26" s="27" t="s">
        <v>27</v>
      </c>
      <c r="D26" s="27"/>
      <c r="E26" s="23">
        <v>7920.86</v>
      </c>
      <c r="H26" s="21"/>
    </row>
    <row r="27" spans="1:8" s="20" customFormat="1" ht="15.75" x14ac:dyDescent="0.25">
      <c r="A27" s="11" t="s">
        <v>28</v>
      </c>
      <c r="B27" s="12"/>
      <c r="C27" s="13"/>
      <c r="D27" s="13"/>
      <c r="E27" s="14">
        <f>SUM(E22:E26)</f>
        <v>51391.850000000006</v>
      </c>
      <c r="H27" s="21"/>
    </row>
    <row r="28" spans="1:8" s="20" customFormat="1" ht="13.15" customHeight="1" x14ac:dyDescent="0.25">
      <c r="A28" s="1"/>
      <c r="B28" s="1"/>
      <c r="C28" s="1"/>
      <c r="D28" s="1"/>
      <c r="E28" s="1"/>
      <c r="H28" s="21"/>
    </row>
    <row r="29" spans="1:8" s="15" customFormat="1" ht="30.6" customHeight="1" x14ac:dyDescent="0.25">
      <c r="A29" s="81" t="s">
        <v>52</v>
      </c>
      <c r="B29" s="81"/>
      <c r="C29" s="81"/>
      <c r="D29" s="81"/>
      <c r="E29" s="81"/>
      <c r="H29" s="16"/>
    </row>
    <row r="30" spans="1:8" ht="29.45" customHeight="1" x14ac:dyDescent="0.25">
      <c r="A30" s="73" t="s">
        <v>21</v>
      </c>
      <c r="B30" s="73"/>
      <c r="C30" s="73"/>
      <c r="D30" s="73"/>
      <c r="E30" s="73"/>
    </row>
    <row r="31" spans="1:8" ht="22.15" customHeight="1" x14ac:dyDescent="0.25">
      <c r="A31" s="73" t="s">
        <v>20</v>
      </c>
      <c r="B31" s="73"/>
      <c r="C31" s="73"/>
      <c r="D31" s="73"/>
      <c r="E31" s="73"/>
    </row>
    <row r="32" spans="1:8" ht="30" customHeight="1" x14ac:dyDescent="0.25">
      <c r="A32" s="73" t="s">
        <v>29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ht="31.5" customHeight="1" x14ac:dyDescent="0.25">
      <c r="A34" s="77" t="s">
        <v>5</v>
      </c>
      <c r="B34" s="77"/>
      <c r="C34" s="77"/>
      <c r="D34" s="77"/>
      <c r="E34" s="77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74" t="s">
        <v>25</v>
      </c>
      <c r="B36" s="74"/>
      <c r="C36" s="74"/>
      <c r="D36" s="74"/>
      <c r="E36" s="4"/>
    </row>
    <row r="37" spans="1:5" x14ac:dyDescent="0.25">
      <c r="B37" s="75" t="s">
        <v>19</v>
      </c>
      <c r="C37" s="75"/>
      <c r="D37" s="75"/>
      <c r="E37" s="5" t="s">
        <v>6</v>
      </c>
    </row>
    <row r="38" spans="1:5" ht="15" customHeight="1" x14ac:dyDescent="0.25">
      <c r="A38" s="30"/>
      <c r="B38" s="30"/>
      <c r="C38" s="30"/>
      <c r="D38" s="30"/>
      <c r="E38" s="30"/>
    </row>
    <row r="39" spans="1:5" ht="11.25" customHeight="1" x14ac:dyDescent="0.25">
      <c r="A39" s="76" t="s">
        <v>37</v>
      </c>
      <c r="B39" s="76"/>
      <c r="C39" s="76"/>
      <c r="D39" s="76"/>
      <c r="E39" s="76"/>
    </row>
    <row r="40" spans="1:5" x14ac:dyDescent="0.25">
      <c r="B40" s="75" t="s">
        <v>19</v>
      </c>
      <c r="C40" s="75"/>
      <c r="D40" s="75"/>
      <c r="E40" s="5" t="s">
        <v>6</v>
      </c>
    </row>
    <row r="42" spans="1:5" x14ac:dyDescent="0.25">
      <c r="A42" s="1" t="s">
        <v>40</v>
      </c>
    </row>
    <row r="43" spans="1:5" x14ac:dyDescent="0.25">
      <c r="A43" s="15" t="s">
        <v>30</v>
      </c>
    </row>
    <row r="44" spans="1:5" x14ac:dyDescent="0.25">
      <c r="A44" s="1" t="s">
        <v>43</v>
      </c>
      <c r="B44" s="33">
        <v>61696.5</v>
      </c>
    </row>
    <row r="45" spans="1:5" x14ac:dyDescent="0.25">
      <c r="A45" s="32" t="s">
        <v>53</v>
      </c>
      <c r="B45" s="18"/>
    </row>
    <row r="46" spans="1:5" x14ac:dyDescent="0.25">
      <c r="A46" s="1" t="s">
        <v>31</v>
      </c>
      <c r="B46" s="18">
        <v>46261.79</v>
      </c>
    </row>
    <row r="47" spans="1:5" ht="45" x14ac:dyDescent="0.25">
      <c r="A47" s="34" t="s">
        <v>54</v>
      </c>
      <c r="B47" s="18">
        <f>11678.11+1366.59</f>
        <v>13044.7</v>
      </c>
    </row>
    <row r="48" spans="1:5" ht="45" x14ac:dyDescent="0.25">
      <c r="A48" s="29" t="s">
        <v>44</v>
      </c>
      <c r="B48" s="18">
        <f>3*300</f>
        <v>900</v>
      </c>
    </row>
    <row r="49" spans="1:2" ht="30" x14ac:dyDescent="0.25">
      <c r="A49" s="32" t="s">
        <v>39</v>
      </c>
      <c r="B49" s="18">
        <f>E27</f>
        <v>51391.850000000006</v>
      </c>
    </row>
    <row r="50" spans="1:2" x14ac:dyDescent="0.25">
      <c r="A50" s="19" t="s">
        <v>32</v>
      </c>
      <c r="B50" s="17">
        <f>B44+B46+B48+B47-B49</f>
        <v>70511.14</v>
      </c>
    </row>
    <row r="51" spans="1:2" x14ac:dyDescent="0.25">
      <c r="B51" s="28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E39"/>
    <mergeCell ref="B40:D4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8.25" customHeight="1" x14ac:dyDescent="0.25">
      <c r="A2" s="83" t="s">
        <v>12</v>
      </c>
      <c r="B2" s="84"/>
      <c r="C2" s="84"/>
      <c r="D2" s="84"/>
      <c r="E2" s="84"/>
    </row>
    <row r="3" spans="1:5" ht="16.5" customHeight="1" x14ac:dyDescent="0.25">
      <c r="A3" s="85" t="s">
        <v>55</v>
      </c>
      <c r="B3" s="85"/>
      <c r="C3" s="85"/>
      <c r="D3" s="85"/>
      <c r="E3" s="85"/>
    </row>
    <row r="4" spans="1:5" ht="24" customHeight="1" x14ac:dyDescent="0.25">
      <c r="A4" s="9" t="s">
        <v>13</v>
      </c>
      <c r="B4" s="3"/>
      <c r="C4" s="3"/>
      <c r="D4" s="3"/>
      <c r="E4" s="10" t="s">
        <v>56</v>
      </c>
    </row>
    <row r="5" spans="1:5" x14ac:dyDescent="0.25">
      <c r="A5" s="37"/>
      <c r="B5" s="3"/>
      <c r="C5" s="3"/>
      <c r="D5" s="3"/>
      <c r="E5" s="3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6" t="s">
        <v>33</v>
      </c>
      <c r="B7" s="86"/>
      <c r="C7" s="86"/>
      <c r="D7" s="86"/>
      <c r="E7" s="86"/>
    </row>
    <row r="8" spans="1:5" ht="18.75" customHeight="1" x14ac:dyDescent="0.25">
      <c r="A8" s="78" t="s">
        <v>1</v>
      </c>
      <c r="B8" s="78"/>
      <c r="C8" s="78"/>
      <c r="D8" s="78"/>
      <c r="E8" s="78"/>
    </row>
    <row r="9" spans="1:5" ht="14.25" customHeight="1" x14ac:dyDescent="0.25">
      <c r="A9" s="73" t="s">
        <v>41</v>
      </c>
      <c r="B9" s="73"/>
      <c r="C9" s="73"/>
      <c r="D9" s="73"/>
      <c r="E9" s="73"/>
    </row>
    <row r="10" spans="1:5" ht="27" customHeight="1" x14ac:dyDescent="0.25">
      <c r="A10" s="87" t="s">
        <v>14</v>
      </c>
      <c r="B10" s="88"/>
      <c r="C10" s="88"/>
      <c r="D10" s="88"/>
      <c r="E10" s="88"/>
    </row>
    <row r="11" spans="1:5" ht="30.75" customHeight="1" x14ac:dyDescent="0.25">
      <c r="A11" s="73" t="s">
        <v>36</v>
      </c>
      <c r="B11" s="73"/>
      <c r="C11" s="73"/>
      <c r="D11" s="73"/>
      <c r="E11" s="73"/>
    </row>
    <row r="12" spans="1:5" ht="14.25" customHeight="1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3" t="s">
        <v>24</v>
      </c>
      <c r="B13" s="73"/>
      <c r="C13" s="73"/>
      <c r="D13" s="73"/>
      <c r="E13" s="73"/>
    </row>
    <row r="14" spans="1:5" ht="15.75" customHeight="1" x14ac:dyDescent="0.25">
      <c r="A14" s="78" t="s">
        <v>2</v>
      </c>
      <c r="B14" s="79"/>
      <c r="C14" s="79"/>
      <c r="D14" s="79"/>
      <c r="E14" s="79"/>
    </row>
    <row r="15" spans="1:5" ht="17.25" customHeight="1" x14ac:dyDescent="0.25">
      <c r="A15" s="73" t="s">
        <v>23</v>
      </c>
      <c r="B15" s="73"/>
      <c r="C15" s="73"/>
      <c r="D15" s="73"/>
      <c r="E15" s="73"/>
    </row>
    <row r="16" spans="1:5" ht="16.5" customHeight="1" x14ac:dyDescent="0.25">
      <c r="A16" s="78" t="s">
        <v>16</v>
      </c>
      <c r="B16" s="79"/>
      <c r="C16" s="79"/>
      <c r="D16" s="79"/>
      <c r="E16" s="79"/>
    </row>
    <row r="17" spans="1:8" ht="31.15" customHeight="1" x14ac:dyDescent="0.25">
      <c r="A17" s="73" t="s">
        <v>17</v>
      </c>
      <c r="B17" s="73"/>
      <c r="C17" s="73"/>
      <c r="D17" s="73"/>
      <c r="E17" s="73"/>
    </row>
    <row r="18" spans="1:8" ht="58.15" customHeight="1" x14ac:dyDescent="0.25">
      <c r="A18" s="73" t="s">
        <v>35</v>
      </c>
      <c r="B18" s="73"/>
      <c r="C18" s="73"/>
      <c r="D18" s="73"/>
      <c r="E18" s="73"/>
    </row>
    <row r="19" spans="1:8" ht="36.75" customHeight="1" x14ac:dyDescent="0.25">
      <c r="A19" s="80" t="s">
        <v>34</v>
      </c>
      <c r="B19" s="80"/>
      <c r="C19" s="80"/>
      <c r="D19" s="80"/>
      <c r="E19" s="80"/>
    </row>
    <row r="20" spans="1:8" x14ac:dyDescent="0.25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 x14ac:dyDescent="0.25">
      <c r="A22" s="24" t="s">
        <v>45</v>
      </c>
      <c r="B22" s="8" t="s">
        <v>38</v>
      </c>
      <c r="C22" s="2" t="s">
        <v>4</v>
      </c>
      <c r="D22" s="2">
        <v>5.27</v>
      </c>
      <c r="E22" s="7">
        <f>D22*F20*G20</f>
        <v>25895.199000000001</v>
      </c>
    </row>
    <row r="23" spans="1:8" ht="68.25" customHeight="1" x14ac:dyDescent="0.25">
      <c r="A23" s="6" t="s">
        <v>62</v>
      </c>
      <c r="B23" s="26" t="s">
        <v>57</v>
      </c>
      <c r="C23" s="2" t="s">
        <v>4</v>
      </c>
      <c r="D23" s="2">
        <v>0</v>
      </c>
      <c r="E23" s="7">
        <f>240.6*2</f>
        <v>481.2</v>
      </c>
    </row>
    <row r="24" spans="1:8" ht="18" customHeight="1" x14ac:dyDescent="0.25">
      <c r="A24" s="6" t="s">
        <v>42</v>
      </c>
      <c r="B24" s="8" t="s">
        <v>22</v>
      </c>
      <c r="C24" s="2" t="s">
        <v>4</v>
      </c>
      <c r="D24" s="2">
        <v>3.43</v>
      </c>
      <c r="E24" s="7">
        <f>D24*F20*G20</f>
        <v>16853.991000000002</v>
      </c>
      <c r="G24" s="22"/>
    </row>
    <row r="25" spans="1:8" s="20" customFormat="1" ht="15.75" x14ac:dyDescent="0.25">
      <c r="A25" s="25" t="s">
        <v>26</v>
      </c>
      <c r="B25" s="26" t="s">
        <v>57</v>
      </c>
      <c r="C25" s="27" t="s">
        <v>27</v>
      </c>
      <c r="D25" s="27"/>
      <c r="E25" s="23">
        <v>0</v>
      </c>
      <c r="H25" s="21"/>
    </row>
    <row r="26" spans="1:8" s="20" customFormat="1" ht="15.75" x14ac:dyDescent="0.25">
      <c r="A26" s="35" t="s">
        <v>60</v>
      </c>
      <c r="B26" s="26"/>
      <c r="C26" s="27"/>
      <c r="D26" s="27"/>
      <c r="E26" s="23">
        <v>19000</v>
      </c>
      <c r="H26" s="21"/>
    </row>
    <row r="27" spans="1:8" s="20" customFormat="1" ht="15.75" x14ac:dyDescent="0.25">
      <c r="A27" s="11" t="s">
        <v>28</v>
      </c>
      <c r="B27" s="12"/>
      <c r="C27" s="13"/>
      <c r="D27" s="13"/>
      <c r="E27" s="14">
        <f>SUM(E22:E26)</f>
        <v>62230.39</v>
      </c>
      <c r="H27" s="21"/>
    </row>
    <row r="28" spans="1:8" s="20" customFormat="1" ht="13.15" customHeight="1" x14ac:dyDescent="0.25">
      <c r="A28" s="1"/>
      <c r="B28" s="1"/>
      <c r="C28" s="1"/>
      <c r="D28" s="1"/>
      <c r="E28" s="1"/>
      <c r="H28" s="21"/>
    </row>
    <row r="29" spans="1:8" s="15" customFormat="1" ht="30.6" customHeight="1" x14ac:dyDescent="0.25">
      <c r="A29" s="81" t="s">
        <v>61</v>
      </c>
      <c r="B29" s="81"/>
      <c r="C29" s="81"/>
      <c r="D29" s="81"/>
      <c r="E29" s="81"/>
      <c r="H29" s="16"/>
    </row>
    <row r="30" spans="1:8" ht="29.45" customHeight="1" x14ac:dyDescent="0.25">
      <c r="A30" s="73" t="s">
        <v>21</v>
      </c>
      <c r="B30" s="73"/>
      <c r="C30" s="73"/>
      <c r="D30" s="73"/>
      <c r="E30" s="73"/>
    </row>
    <row r="31" spans="1:8" ht="22.15" customHeight="1" x14ac:dyDescent="0.25">
      <c r="A31" s="73" t="s">
        <v>20</v>
      </c>
      <c r="B31" s="73"/>
      <c r="C31" s="73"/>
      <c r="D31" s="73"/>
      <c r="E31" s="73"/>
    </row>
    <row r="32" spans="1:8" ht="30" customHeight="1" x14ac:dyDescent="0.25">
      <c r="A32" s="73" t="s">
        <v>29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ht="31.5" customHeight="1" x14ac:dyDescent="0.25">
      <c r="A34" s="77" t="s">
        <v>5</v>
      </c>
      <c r="B34" s="77"/>
      <c r="C34" s="77"/>
      <c r="D34" s="77"/>
      <c r="E34" s="77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74" t="s">
        <v>25</v>
      </c>
      <c r="B36" s="74"/>
      <c r="C36" s="74"/>
      <c r="D36" s="74"/>
      <c r="E36" s="4"/>
    </row>
    <row r="37" spans="1:5" x14ac:dyDescent="0.25">
      <c r="B37" s="75" t="s">
        <v>19</v>
      </c>
      <c r="C37" s="75"/>
      <c r="D37" s="75"/>
      <c r="E37" s="5" t="s">
        <v>6</v>
      </c>
    </row>
    <row r="38" spans="1:5" ht="15" customHeight="1" x14ac:dyDescent="0.25">
      <c r="A38" s="36"/>
      <c r="B38" s="36"/>
      <c r="C38" s="36"/>
      <c r="D38" s="36"/>
      <c r="E38" s="36"/>
    </row>
    <row r="39" spans="1:5" ht="11.25" customHeight="1" x14ac:dyDescent="0.25">
      <c r="A39" s="76" t="s">
        <v>37</v>
      </c>
      <c r="B39" s="76"/>
      <c r="C39" s="76"/>
      <c r="D39" s="76"/>
      <c r="E39" s="76"/>
    </row>
    <row r="40" spans="1:5" x14ac:dyDescent="0.25">
      <c r="B40" s="75" t="s">
        <v>19</v>
      </c>
      <c r="C40" s="75"/>
      <c r="D40" s="75"/>
      <c r="E40" s="5" t="s">
        <v>6</v>
      </c>
    </row>
    <row r="42" spans="1:5" x14ac:dyDescent="0.25">
      <c r="A42" s="1" t="s">
        <v>40</v>
      </c>
    </row>
    <row r="43" spans="1:5" x14ac:dyDescent="0.25">
      <c r="A43" s="15" t="s">
        <v>30</v>
      </c>
    </row>
    <row r="44" spans="1:5" x14ac:dyDescent="0.25">
      <c r="A44" s="1" t="s">
        <v>43</v>
      </c>
      <c r="B44" s="33">
        <f>'1кв'!B50</f>
        <v>70511.14</v>
      </c>
    </row>
    <row r="45" spans="1:5" ht="30" x14ac:dyDescent="0.25">
      <c r="A45" s="38" t="s">
        <v>58</v>
      </c>
      <c r="B45" s="18"/>
    </row>
    <row r="46" spans="1:5" x14ac:dyDescent="0.25">
      <c r="A46" s="1" t="s">
        <v>31</v>
      </c>
      <c r="B46" s="18">
        <v>45091.35</v>
      </c>
    </row>
    <row r="47" spans="1:5" ht="30" x14ac:dyDescent="0.25">
      <c r="A47" s="38" t="s">
        <v>59</v>
      </c>
      <c r="B47" s="18">
        <v>1366.59</v>
      </c>
    </row>
    <row r="48" spans="1:5" ht="45" x14ac:dyDescent="0.25">
      <c r="A48" s="29" t="s">
        <v>44</v>
      </c>
      <c r="B48" s="18">
        <f>3*300</f>
        <v>900</v>
      </c>
    </row>
    <row r="49" spans="1:2" ht="30" x14ac:dyDescent="0.25">
      <c r="A49" s="38" t="s">
        <v>39</v>
      </c>
      <c r="B49" s="18">
        <f>E27</f>
        <v>62230.39</v>
      </c>
    </row>
    <row r="50" spans="1:2" x14ac:dyDescent="0.25">
      <c r="A50" s="19" t="s">
        <v>32</v>
      </c>
      <c r="B50" s="17">
        <f>B44+B46+B48+B47-B49</f>
        <v>55638.689999999988</v>
      </c>
    </row>
    <row r="51" spans="1:2" x14ac:dyDescent="0.25">
      <c r="B51" s="28"/>
    </row>
  </sheetData>
  <mergeCells count="29">
    <mergeCell ref="A35:E35"/>
    <mergeCell ref="A36:D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Normal="100" zoomScaleSheetLayoutView="100" workbookViewId="0">
      <selection activeCell="A50" sqref="A50:A51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8.25" customHeight="1" x14ac:dyDescent="0.25">
      <c r="A2" s="83" t="s">
        <v>12</v>
      </c>
      <c r="B2" s="84"/>
      <c r="C2" s="84"/>
      <c r="D2" s="84"/>
      <c r="E2" s="84"/>
    </row>
    <row r="3" spans="1:5" ht="16.5" customHeight="1" x14ac:dyDescent="0.25">
      <c r="A3" s="85" t="s">
        <v>65</v>
      </c>
      <c r="B3" s="85"/>
      <c r="C3" s="85"/>
      <c r="D3" s="85"/>
      <c r="E3" s="85"/>
    </row>
    <row r="4" spans="1:5" ht="24" customHeight="1" x14ac:dyDescent="0.25">
      <c r="A4" s="9" t="s">
        <v>13</v>
      </c>
      <c r="B4" s="3"/>
      <c r="C4" s="3"/>
      <c r="D4" s="3"/>
      <c r="E4" s="10" t="s">
        <v>66</v>
      </c>
    </row>
    <row r="5" spans="1:5" x14ac:dyDescent="0.25">
      <c r="A5" s="40"/>
      <c r="B5" s="3"/>
      <c r="C5" s="3"/>
      <c r="D5" s="3"/>
      <c r="E5" s="3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6" t="s">
        <v>33</v>
      </c>
      <c r="B7" s="86"/>
      <c r="C7" s="86"/>
      <c r="D7" s="86"/>
      <c r="E7" s="86"/>
    </row>
    <row r="8" spans="1:5" ht="18.75" customHeight="1" x14ac:dyDescent="0.25">
      <c r="A8" s="78" t="s">
        <v>1</v>
      </c>
      <c r="B8" s="78"/>
      <c r="C8" s="78"/>
      <c r="D8" s="78"/>
      <c r="E8" s="78"/>
    </row>
    <row r="9" spans="1:5" ht="14.25" customHeight="1" x14ac:dyDescent="0.25">
      <c r="A9" s="73" t="s">
        <v>41</v>
      </c>
      <c r="B9" s="73"/>
      <c r="C9" s="73"/>
      <c r="D9" s="73"/>
      <c r="E9" s="73"/>
    </row>
    <row r="10" spans="1:5" ht="27" customHeight="1" x14ac:dyDescent="0.25">
      <c r="A10" s="87" t="s">
        <v>14</v>
      </c>
      <c r="B10" s="88"/>
      <c r="C10" s="88"/>
      <c r="D10" s="88"/>
      <c r="E10" s="88"/>
    </row>
    <row r="11" spans="1:5" ht="30.75" customHeight="1" x14ac:dyDescent="0.25">
      <c r="A11" s="73" t="s">
        <v>36</v>
      </c>
      <c r="B11" s="73"/>
      <c r="C11" s="73"/>
      <c r="D11" s="73"/>
      <c r="E11" s="73"/>
    </row>
    <row r="12" spans="1:5" ht="14.25" customHeight="1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3" t="s">
        <v>24</v>
      </c>
      <c r="B13" s="73"/>
      <c r="C13" s="73"/>
      <c r="D13" s="73"/>
      <c r="E13" s="73"/>
    </row>
    <row r="14" spans="1:5" ht="15.75" customHeight="1" x14ac:dyDescent="0.25">
      <c r="A14" s="78" t="s">
        <v>2</v>
      </c>
      <c r="B14" s="79"/>
      <c r="C14" s="79"/>
      <c r="D14" s="79"/>
      <c r="E14" s="79"/>
    </row>
    <row r="15" spans="1:5" ht="17.25" customHeight="1" x14ac:dyDescent="0.25">
      <c r="A15" s="73" t="s">
        <v>23</v>
      </c>
      <c r="B15" s="73"/>
      <c r="C15" s="73"/>
      <c r="D15" s="73"/>
      <c r="E15" s="73"/>
    </row>
    <row r="16" spans="1:5" ht="16.5" customHeight="1" x14ac:dyDescent="0.25">
      <c r="A16" s="78" t="s">
        <v>16</v>
      </c>
      <c r="B16" s="79"/>
      <c r="C16" s="79"/>
      <c r="D16" s="79"/>
      <c r="E16" s="79"/>
    </row>
    <row r="17" spans="1:8" ht="31.15" customHeight="1" x14ac:dyDescent="0.25">
      <c r="A17" s="73" t="s">
        <v>17</v>
      </c>
      <c r="B17" s="73"/>
      <c r="C17" s="73"/>
      <c r="D17" s="73"/>
      <c r="E17" s="73"/>
    </row>
    <row r="18" spans="1:8" ht="58.15" customHeight="1" x14ac:dyDescent="0.25">
      <c r="A18" s="73" t="s">
        <v>35</v>
      </c>
      <c r="B18" s="73"/>
      <c r="C18" s="73"/>
      <c r="D18" s="73"/>
      <c r="E18" s="73"/>
    </row>
    <row r="19" spans="1:8" ht="36.75" customHeight="1" x14ac:dyDescent="0.25">
      <c r="A19" s="80" t="s">
        <v>34</v>
      </c>
      <c r="B19" s="80"/>
      <c r="C19" s="80"/>
      <c r="D19" s="80"/>
      <c r="E19" s="80"/>
    </row>
    <row r="20" spans="1:8" x14ac:dyDescent="0.25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 x14ac:dyDescent="0.25">
      <c r="A22" s="24" t="s">
        <v>45</v>
      </c>
      <c r="B22" s="8" t="s">
        <v>38</v>
      </c>
      <c r="C22" s="2" t="s">
        <v>4</v>
      </c>
      <c r="D22" s="2">
        <v>5.59</v>
      </c>
      <c r="E22" s="7">
        <f>D22*F20*G20</f>
        <v>27467.583000000002</v>
      </c>
    </row>
    <row r="23" spans="1:8" ht="68.25" customHeight="1" x14ac:dyDescent="0.25">
      <c r="A23" s="6" t="s">
        <v>67</v>
      </c>
      <c r="B23" s="26" t="s">
        <v>63</v>
      </c>
      <c r="C23" s="2" t="s">
        <v>4</v>
      </c>
      <c r="D23" s="2">
        <v>0</v>
      </c>
      <c r="E23" s="7">
        <f>240.6*3</f>
        <v>721.8</v>
      </c>
    </row>
    <row r="24" spans="1:8" ht="18" customHeight="1" x14ac:dyDescent="0.25">
      <c r="A24" s="6" t="s">
        <v>42</v>
      </c>
      <c r="B24" s="8" t="s">
        <v>22</v>
      </c>
      <c r="C24" s="2" t="s">
        <v>4</v>
      </c>
      <c r="D24" s="2">
        <v>3.6</v>
      </c>
      <c r="E24" s="7">
        <f>D24*F20*G20</f>
        <v>17689.32</v>
      </c>
      <c r="G24" s="22"/>
    </row>
    <row r="25" spans="1:8" s="20" customFormat="1" ht="15.75" x14ac:dyDescent="0.25">
      <c r="A25" s="25" t="s">
        <v>26</v>
      </c>
      <c r="B25" s="26" t="s">
        <v>63</v>
      </c>
      <c r="C25" s="27" t="s">
        <v>27</v>
      </c>
      <c r="D25" s="27"/>
      <c r="E25" s="23">
        <v>133.16</v>
      </c>
      <c r="H25" s="21"/>
    </row>
    <row r="26" spans="1:8" s="20" customFormat="1" ht="15.75" x14ac:dyDescent="0.25">
      <c r="A26" s="45" t="s">
        <v>68</v>
      </c>
      <c r="B26" s="26" t="s">
        <v>69</v>
      </c>
      <c r="C26" s="27" t="s">
        <v>27</v>
      </c>
      <c r="D26" s="27"/>
      <c r="E26" s="23">
        <v>861.57</v>
      </c>
      <c r="H26" s="21"/>
    </row>
    <row r="27" spans="1:8" s="20" customFormat="1" ht="30" x14ac:dyDescent="0.25">
      <c r="A27" s="46" t="s">
        <v>70</v>
      </c>
      <c r="B27" s="26" t="s">
        <v>69</v>
      </c>
      <c r="C27" s="27" t="s">
        <v>27</v>
      </c>
      <c r="D27" s="27"/>
      <c r="E27" s="23">
        <v>4934.46</v>
      </c>
      <c r="H27" s="21"/>
    </row>
    <row r="28" spans="1:8" s="20" customFormat="1" ht="15.75" x14ac:dyDescent="0.25">
      <c r="A28" s="46" t="s">
        <v>71</v>
      </c>
      <c r="B28" s="26" t="s">
        <v>69</v>
      </c>
      <c r="C28" s="27" t="s">
        <v>27</v>
      </c>
      <c r="D28" s="27"/>
      <c r="E28" s="23">
        <v>23853.17</v>
      </c>
      <c r="H28" s="21"/>
    </row>
    <row r="29" spans="1:8" s="20" customFormat="1" ht="30" x14ac:dyDescent="0.25">
      <c r="A29" s="46" t="s">
        <v>72</v>
      </c>
      <c r="B29" s="26" t="s">
        <v>69</v>
      </c>
      <c r="C29" s="27" t="s">
        <v>27</v>
      </c>
      <c r="D29" s="27"/>
      <c r="E29" s="23">
        <v>1613.9</v>
      </c>
      <c r="H29" s="21"/>
    </row>
    <row r="30" spans="1:8" s="20" customFormat="1" ht="15.75" x14ac:dyDescent="0.25">
      <c r="A30" s="11" t="s">
        <v>28</v>
      </c>
      <c r="B30" s="12"/>
      <c r="C30" s="13"/>
      <c r="D30" s="13"/>
      <c r="E30" s="14">
        <f>SUM(E22:E29)</f>
        <v>77274.962999999989</v>
      </c>
      <c r="H30" s="21"/>
    </row>
    <row r="31" spans="1:8" s="20" customFormat="1" ht="13.15" customHeight="1" x14ac:dyDescent="0.25">
      <c r="A31" s="1"/>
      <c r="B31" s="1"/>
      <c r="C31" s="1"/>
      <c r="D31" s="1"/>
      <c r="E31" s="1"/>
      <c r="H31" s="21"/>
    </row>
    <row r="32" spans="1:8" s="15" customFormat="1" ht="30.6" customHeight="1" x14ac:dyDescent="0.25">
      <c r="A32" s="81" t="s">
        <v>73</v>
      </c>
      <c r="B32" s="81"/>
      <c r="C32" s="81"/>
      <c r="D32" s="81"/>
      <c r="E32" s="81"/>
      <c r="H32" s="16"/>
    </row>
    <row r="33" spans="1:5" ht="29.45" customHeight="1" x14ac:dyDescent="0.25">
      <c r="A33" s="73" t="s">
        <v>21</v>
      </c>
      <c r="B33" s="73"/>
      <c r="C33" s="73"/>
      <c r="D33" s="73"/>
      <c r="E33" s="73"/>
    </row>
    <row r="34" spans="1:5" ht="22.15" customHeight="1" x14ac:dyDescent="0.25">
      <c r="A34" s="73" t="s">
        <v>20</v>
      </c>
      <c r="B34" s="73"/>
      <c r="C34" s="73"/>
      <c r="D34" s="73"/>
      <c r="E34" s="73"/>
    </row>
    <row r="35" spans="1:5" ht="30" customHeight="1" x14ac:dyDescent="0.25">
      <c r="A35" s="73" t="s">
        <v>29</v>
      </c>
      <c r="B35" s="73"/>
      <c r="C35" s="73"/>
      <c r="D35" s="73"/>
      <c r="E35" s="73"/>
    </row>
    <row r="36" spans="1:5" x14ac:dyDescent="0.25">
      <c r="A36" s="73" t="s">
        <v>18</v>
      </c>
      <c r="B36" s="73"/>
      <c r="C36" s="73"/>
      <c r="D36" s="73"/>
      <c r="E36" s="73"/>
    </row>
    <row r="37" spans="1:5" ht="31.5" customHeight="1" x14ac:dyDescent="0.25">
      <c r="A37" s="77" t="s">
        <v>5</v>
      </c>
      <c r="B37" s="77"/>
      <c r="C37" s="77"/>
      <c r="D37" s="77"/>
      <c r="E37" s="77"/>
    </row>
    <row r="38" spans="1:5" x14ac:dyDescent="0.25">
      <c r="A38" s="73" t="s">
        <v>18</v>
      </c>
      <c r="B38" s="73"/>
      <c r="C38" s="73"/>
      <c r="D38" s="73"/>
      <c r="E38" s="73"/>
    </row>
    <row r="39" spans="1:5" x14ac:dyDescent="0.25">
      <c r="A39" s="74" t="s">
        <v>25</v>
      </c>
      <c r="B39" s="74"/>
      <c r="C39" s="74"/>
      <c r="D39" s="74"/>
      <c r="E39" s="4"/>
    </row>
    <row r="40" spans="1:5" x14ac:dyDescent="0.25">
      <c r="B40" s="75" t="s">
        <v>19</v>
      </c>
      <c r="C40" s="75"/>
      <c r="D40" s="75"/>
      <c r="E40" s="5" t="s">
        <v>6</v>
      </c>
    </row>
    <row r="41" spans="1:5" ht="15" customHeight="1" x14ac:dyDescent="0.25">
      <c r="A41" s="39"/>
      <c r="B41" s="39"/>
      <c r="C41" s="39"/>
      <c r="D41" s="39"/>
      <c r="E41" s="39"/>
    </row>
    <row r="42" spans="1:5" ht="11.25" customHeight="1" x14ac:dyDescent="0.25">
      <c r="A42" s="76" t="s">
        <v>37</v>
      </c>
      <c r="B42" s="76"/>
      <c r="C42" s="76"/>
      <c r="D42" s="76"/>
      <c r="E42" s="76"/>
    </row>
    <row r="43" spans="1:5" x14ac:dyDescent="0.25">
      <c r="B43" s="75" t="s">
        <v>19</v>
      </c>
      <c r="C43" s="75"/>
      <c r="D43" s="75"/>
      <c r="E43" s="5" t="s">
        <v>6</v>
      </c>
    </row>
    <row r="45" spans="1:5" x14ac:dyDescent="0.25">
      <c r="A45" s="1" t="s">
        <v>40</v>
      </c>
    </row>
    <row r="46" spans="1:5" x14ac:dyDescent="0.25">
      <c r="A46" s="15" t="s">
        <v>30</v>
      </c>
    </row>
    <row r="47" spans="1:5" x14ac:dyDescent="0.25">
      <c r="A47" s="1" t="s">
        <v>43</v>
      </c>
      <c r="B47" s="33">
        <f>'2кв'!B50</f>
        <v>55638.689999999988</v>
      </c>
    </row>
    <row r="48" spans="1:5" ht="30" x14ac:dyDescent="0.25">
      <c r="A48" s="41" t="s">
        <v>64</v>
      </c>
      <c r="B48" s="18"/>
    </row>
    <row r="49" spans="1:2" x14ac:dyDescent="0.25">
      <c r="A49" s="1" t="s">
        <v>31</v>
      </c>
      <c r="B49" s="18">
        <v>47469.43</v>
      </c>
    </row>
    <row r="50" spans="1:2" ht="30" x14ac:dyDescent="0.25">
      <c r="A50" s="41" t="s">
        <v>59</v>
      </c>
      <c r="B50" s="18">
        <v>1413.45</v>
      </c>
    </row>
    <row r="51" spans="1:2" ht="45" x14ac:dyDescent="0.25">
      <c r="A51" s="29" t="s">
        <v>44</v>
      </c>
      <c r="B51" s="18">
        <f>3*300</f>
        <v>900</v>
      </c>
    </row>
    <row r="52" spans="1:2" ht="30" x14ac:dyDescent="0.25">
      <c r="A52" s="41" t="s">
        <v>39</v>
      </c>
      <c r="B52" s="18">
        <f>E30</f>
        <v>77274.962999999989</v>
      </c>
    </row>
    <row r="53" spans="1:2" x14ac:dyDescent="0.25">
      <c r="A53" s="19" t="s">
        <v>32</v>
      </c>
      <c r="B53" s="17">
        <f>B47+B49+B51+B50-B52</f>
        <v>28146.607000000004</v>
      </c>
    </row>
    <row r="54" spans="1:2" x14ac:dyDescent="0.25">
      <c r="B54" s="28"/>
    </row>
  </sheetData>
  <mergeCells count="29">
    <mergeCell ref="A38:E38"/>
    <mergeCell ref="A39:D39"/>
    <mergeCell ref="B40:D40"/>
    <mergeCell ref="A42:E42"/>
    <mergeCell ref="B43:D4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8.25" customHeight="1" x14ac:dyDescent="0.25">
      <c r="A2" s="83" t="s">
        <v>12</v>
      </c>
      <c r="B2" s="84"/>
      <c r="C2" s="84"/>
      <c r="D2" s="84"/>
      <c r="E2" s="84"/>
    </row>
    <row r="3" spans="1:5" ht="16.5" customHeight="1" x14ac:dyDescent="0.25">
      <c r="A3" s="85" t="s">
        <v>74</v>
      </c>
      <c r="B3" s="85"/>
      <c r="C3" s="85"/>
      <c r="D3" s="85"/>
      <c r="E3" s="85"/>
    </row>
    <row r="4" spans="1:5" ht="24" customHeight="1" x14ac:dyDescent="0.25">
      <c r="A4" s="9" t="s">
        <v>13</v>
      </c>
      <c r="B4" s="3"/>
      <c r="C4" s="3"/>
      <c r="D4" s="3"/>
      <c r="E4" s="10" t="s">
        <v>75</v>
      </c>
    </row>
    <row r="5" spans="1:5" x14ac:dyDescent="0.25">
      <c r="A5" s="43"/>
      <c r="B5" s="3"/>
      <c r="C5" s="3"/>
      <c r="D5" s="3"/>
      <c r="E5" s="3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6" t="s">
        <v>33</v>
      </c>
      <c r="B7" s="86"/>
      <c r="C7" s="86"/>
      <c r="D7" s="86"/>
      <c r="E7" s="86"/>
    </row>
    <row r="8" spans="1:5" ht="18.75" customHeight="1" x14ac:dyDescent="0.25">
      <c r="A8" s="78" t="s">
        <v>1</v>
      </c>
      <c r="B8" s="78"/>
      <c r="C8" s="78"/>
      <c r="D8" s="78"/>
      <c r="E8" s="78"/>
    </row>
    <row r="9" spans="1:5" ht="14.25" customHeight="1" x14ac:dyDescent="0.25">
      <c r="A9" s="73" t="s">
        <v>41</v>
      </c>
      <c r="B9" s="73"/>
      <c r="C9" s="73"/>
      <c r="D9" s="73"/>
      <c r="E9" s="73"/>
    </row>
    <row r="10" spans="1:5" ht="27" customHeight="1" x14ac:dyDescent="0.25">
      <c r="A10" s="87" t="s">
        <v>14</v>
      </c>
      <c r="B10" s="88"/>
      <c r="C10" s="88"/>
      <c r="D10" s="88"/>
      <c r="E10" s="88"/>
    </row>
    <row r="11" spans="1:5" ht="30.75" customHeight="1" x14ac:dyDescent="0.25">
      <c r="A11" s="73" t="s">
        <v>36</v>
      </c>
      <c r="B11" s="73"/>
      <c r="C11" s="73"/>
      <c r="D11" s="73"/>
      <c r="E11" s="73"/>
    </row>
    <row r="12" spans="1:5" ht="14.25" customHeight="1" x14ac:dyDescent="0.25">
      <c r="A12" s="78" t="s">
        <v>15</v>
      </c>
      <c r="B12" s="79"/>
      <c r="C12" s="79"/>
      <c r="D12" s="79"/>
      <c r="E12" s="79"/>
    </row>
    <row r="13" spans="1:5" ht="15" customHeight="1" x14ac:dyDescent="0.25">
      <c r="A13" s="73" t="s">
        <v>24</v>
      </c>
      <c r="B13" s="73"/>
      <c r="C13" s="73"/>
      <c r="D13" s="73"/>
      <c r="E13" s="73"/>
    </row>
    <row r="14" spans="1:5" ht="15.75" customHeight="1" x14ac:dyDescent="0.25">
      <c r="A14" s="78" t="s">
        <v>2</v>
      </c>
      <c r="B14" s="79"/>
      <c r="C14" s="79"/>
      <c r="D14" s="79"/>
      <c r="E14" s="79"/>
    </row>
    <row r="15" spans="1:5" ht="17.25" customHeight="1" x14ac:dyDescent="0.25">
      <c r="A15" s="73" t="s">
        <v>23</v>
      </c>
      <c r="B15" s="73"/>
      <c r="C15" s="73"/>
      <c r="D15" s="73"/>
      <c r="E15" s="73"/>
    </row>
    <row r="16" spans="1:5" ht="16.5" customHeight="1" x14ac:dyDescent="0.25">
      <c r="A16" s="78" t="s">
        <v>16</v>
      </c>
      <c r="B16" s="79"/>
      <c r="C16" s="79"/>
      <c r="D16" s="79"/>
      <c r="E16" s="79"/>
    </row>
    <row r="17" spans="1:8" ht="31.15" customHeight="1" x14ac:dyDescent="0.25">
      <c r="A17" s="73" t="s">
        <v>17</v>
      </c>
      <c r="B17" s="73"/>
      <c r="C17" s="73"/>
      <c r="D17" s="73"/>
      <c r="E17" s="73"/>
    </row>
    <row r="18" spans="1:8" ht="58.15" customHeight="1" x14ac:dyDescent="0.25">
      <c r="A18" s="73" t="s">
        <v>35</v>
      </c>
      <c r="B18" s="73"/>
      <c r="C18" s="73"/>
      <c r="D18" s="73"/>
      <c r="E18" s="73"/>
    </row>
    <row r="19" spans="1:8" ht="36.75" customHeight="1" x14ac:dyDescent="0.25">
      <c r="A19" s="80" t="s">
        <v>34</v>
      </c>
      <c r="B19" s="80"/>
      <c r="C19" s="80"/>
      <c r="D19" s="80"/>
      <c r="E19" s="80"/>
    </row>
    <row r="20" spans="1:8" x14ac:dyDescent="0.25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 x14ac:dyDescent="0.25">
      <c r="A22" s="24" t="s">
        <v>45</v>
      </c>
      <c r="B22" s="8" t="s">
        <v>38</v>
      </c>
      <c r="C22" s="2" t="s">
        <v>4</v>
      </c>
      <c r="D22" s="2">
        <v>5.59</v>
      </c>
      <c r="E22" s="7">
        <f>D22*F20*G20</f>
        <v>27467.583000000002</v>
      </c>
    </row>
    <row r="23" spans="1:8" ht="68.25" customHeight="1" x14ac:dyDescent="0.25">
      <c r="A23" s="6" t="s">
        <v>67</v>
      </c>
      <c r="B23" s="26" t="s">
        <v>76</v>
      </c>
      <c r="C23" s="2" t="s">
        <v>4</v>
      </c>
      <c r="D23" s="2">
        <v>0</v>
      </c>
      <c r="E23" s="7">
        <f>240.6*3</f>
        <v>721.8</v>
      </c>
    </row>
    <row r="24" spans="1:8" ht="18" customHeight="1" x14ac:dyDescent="0.25">
      <c r="A24" s="6" t="s">
        <v>42</v>
      </c>
      <c r="B24" s="8" t="s">
        <v>22</v>
      </c>
      <c r="C24" s="2" t="s">
        <v>4</v>
      </c>
      <c r="D24" s="2">
        <v>3.6</v>
      </c>
      <c r="E24" s="7">
        <f>D24*F20*G20</f>
        <v>17689.32</v>
      </c>
      <c r="G24" s="22"/>
    </row>
    <row r="25" spans="1:8" s="20" customFormat="1" ht="15.75" x14ac:dyDescent="0.25">
      <c r="A25" s="25" t="s">
        <v>26</v>
      </c>
      <c r="B25" s="26" t="s">
        <v>76</v>
      </c>
      <c r="C25" s="27" t="s">
        <v>27</v>
      </c>
      <c r="D25" s="27"/>
      <c r="E25" s="23">
        <v>0</v>
      </c>
      <c r="H25" s="21"/>
    </row>
    <row r="26" spans="1:8" s="20" customFormat="1" ht="15.75" x14ac:dyDescent="0.25">
      <c r="A26" s="11" t="s">
        <v>28</v>
      </c>
      <c r="B26" s="12"/>
      <c r="C26" s="13"/>
      <c r="D26" s="13"/>
      <c r="E26" s="14">
        <f>SUM(E22:E25)</f>
        <v>45878.703000000001</v>
      </c>
      <c r="H26" s="21"/>
    </row>
    <row r="27" spans="1:8" s="20" customFormat="1" ht="13.15" customHeight="1" x14ac:dyDescent="0.25">
      <c r="A27" s="1"/>
      <c r="B27" s="1"/>
      <c r="C27" s="1"/>
      <c r="D27" s="1"/>
      <c r="E27" s="1"/>
      <c r="H27" s="21"/>
    </row>
    <row r="28" spans="1:8" s="15" customFormat="1" ht="30.6" customHeight="1" x14ac:dyDescent="0.25">
      <c r="A28" s="81" t="s">
        <v>78</v>
      </c>
      <c r="B28" s="81"/>
      <c r="C28" s="81"/>
      <c r="D28" s="81"/>
      <c r="E28" s="81"/>
      <c r="H28" s="16"/>
    </row>
    <row r="29" spans="1:8" ht="29.45" customHeight="1" x14ac:dyDescent="0.25">
      <c r="A29" s="73" t="s">
        <v>21</v>
      </c>
      <c r="B29" s="73"/>
      <c r="C29" s="73"/>
      <c r="D29" s="73"/>
      <c r="E29" s="73"/>
    </row>
    <row r="30" spans="1:8" ht="22.15" customHeight="1" x14ac:dyDescent="0.25">
      <c r="A30" s="73" t="s">
        <v>20</v>
      </c>
      <c r="B30" s="73"/>
      <c r="C30" s="73"/>
      <c r="D30" s="73"/>
      <c r="E30" s="73"/>
    </row>
    <row r="31" spans="1:8" ht="30" customHeight="1" x14ac:dyDescent="0.25">
      <c r="A31" s="73" t="s">
        <v>29</v>
      </c>
      <c r="B31" s="73"/>
      <c r="C31" s="73"/>
      <c r="D31" s="73"/>
      <c r="E31" s="73"/>
    </row>
    <row r="32" spans="1:8" x14ac:dyDescent="0.25">
      <c r="A32" s="73" t="s">
        <v>18</v>
      </c>
      <c r="B32" s="73"/>
      <c r="C32" s="73"/>
      <c r="D32" s="73"/>
      <c r="E32" s="73"/>
    </row>
    <row r="33" spans="1:5" ht="31.5" customHeight="1" x14ac:dyDescent="0.25">
      <c r="A33" s="77" t="s">
        <v>5</v>
      </c>
      <c r="B33" s="77"/>
      <c r="C33" s="77"/>
      <c r="D33" s="77"/>
      <c r="E33" s="77"/>
    </row>
    <row r="34" spans="1:5" x14ac:dyDescent="0.25">
      <c r="A34" s="73" t="s">
        <v>18</v>
      </c>
      <c r="B34" s="73"/>
      <c r="C34" s="73"/>
      <c r="D34" s="73"/>
      <c r="E34" s="73"/>
    </row>
    <row r="35" spans="1:5" x14ac:dyDescent="0.25">
      <c r="A35" s="74" t="s">
        <v>25</v>
      </c>
      <c r="B35" s="74"/>
      <c r="C35" s="74"/>
      <c r="D35" s="74"/>
      <c r="E35" s="4"/>
    </row>
    <row r="36" spans="1:5" x14ac:dyDescent="0.25">
      <c r="B36" s="75" t="s">
        <v>19</v>
      </c>
      <c r="C36" s="75"/>
      <c r="D36" s="75"/>
      <c r="E36" s="5" t="s">
        <v>6</v>
      </c>
    </row>
    <row r="37" spans="1:5" ht="15" customHeight="1" x14ac:dyDescent="0.25">
      <c r="A37" s="42"/>
      <c r="B37" s="42"/>
      <c r="C37" s="42"/>
      <c r="D37" s="42"/>
      <c r="E37" s="42"/>
    </row>
    <row r="38" spans="1:5" ht="11.25" customHeight="1" x14ac:dyDescent="0.25">
      <c r="A38" s="76" t="s">
        <v>37</v>
      </c>
      <c r="B38" s="76"/>
      <c r="C38" s="76"/>
      <c r="D38" s="76"/>
      <c r="E38" s="76"/>
    </row>
    <row r="39" spans="1:5" x14ac:dyDescent="0.25">
      <c r="B39" s="75" t="s">
        <v>19</v>
      </c>
      <c r="C39" s="75"/>
      <c r="D39" s="75"/>
      <c r="E39" s="5" t="s">
        <v>6</v>
      </c>
    </row>
    <row r="41" spans="1:5" x14ac:dyDescent="0.25">
      <c r="A41" s="1" t="s">
        <v>40</v>
      </c>
    </row>
    <row r="42" spans="1:5" x14ac:dyDescent="0.25">
      <c r="A42" s="15" t="s">
        <v>30</v>
      </c>
    </row>
    <row r="43" spans="1:5" x14ac:dyDescent="0.25">
      <c r="A43" s="1" t="s">
        <v>43</v>
      </c>
      <c r="B43" s="33">
        <f>'3кв'!B53</f>
        <v>28146.607000000004</v>
      </c>
    </row>
    <row r="44" spans="1:5" ht="30" x14ac:dyDescent="0.25">
      <c r="A44" s="44" t="s">
        <v>79</v>
      </c>
      <c r="B44" s="18"/>
    </row>
    <row r="45" spans="1:5" x14ac:dyDescent="0.25">
      <c r="A45" s="1" t="s">
        <v>31</v>
      </c>
      <c r="B45" s="18">
        <f>48271.4-5.5</f>
        <v>48265.9</v>
      </c>
    </row>
    <row r="46" spans="1:5" ht="30" x14ac:dyDescent="0.25">
      <c r="A46" s="44" t="s">
        <v>59</v>
      </c>
      <c r="B46" s="18">
        <f>1436.88</f>
        <v>1436.88</v>
      </c>
    </row>
    <row r="47" spans="1:5" ht="45" x14ac:dyDescent="0.25">
      <c r="A47" s="29" t="s">
        <v>77</v>
      </c>
      <c r="B47" s="18">
        <f>150*8</f>
        <v>1200</v>
      </c>
    </row>
    <row r="48" spans="1:5" ht="45" x14ac:dyDescent="0.25">
      <c r="A48" s="29" t="s">
        <v>44</v>
      </c>
      <c r="B48" s="18">
        <f>3*330+90</f>
        <v>1080</v>
      </c>
    </row>
    <row r="49" spans="1:2" ht="30" x14ac:dyDescent="0.25">
      <c r="A49" s="44" t="s">
        <v>39</v>
      </c>
      <c r="B49" s="18">
        <f>E26</f>
        <v>45878.703000000001</v>
      </c>
    </row>
    <row r="50" spans="1:2" x14ac:dyDescent="0.25">
      <c r="A50" s="19" t="s">
        <v>32</v>
      </c>
      <c r="B50" s="17">
        <f>B43+B45+B48+B46+B47-B49</f>
        <v>34250.684000000016</v>
      </c>
    </row>
    <row r="51" spans="1:2" x14ac:dyDescent="0.25">
      <c r="B51" s="28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topLeftCell="A19" zoomScaleNormal="100" zoomScaleSheetLayoutView="100" workbookViewId="0">
      <selection activeCell="B36" sqref="B3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90" t="s">
        <v>92</v>
      </c>
      <c r="B1" s="90"/>
      <c r="C1" s="90"/>
      <c r="D1" s="70"/>
    </row>
    <row r="2" spans="1:5" ht="15.75" x14ac:dyDescent="0.25">
      <c r="A2" s="91" t="s">
        <v>91</v>
      </c>
      <c r="B2" s="91"/>
      <c r="C2" s="91"/>
      <c r="D2" s="69"/>
    </row>
    <row r="3" spans="1:5" ht="15.75" x14ac:dyDescent="0.25">
      <c r="A3" s="91" t="s">
        <v>93</v>
      </c>
      <c r="B3" s="91"/>
      <c r="C3" s="91"/>
      <c r="D3" s="69"/>
    </row>
    <row r="4" spans="1:5" ht="15.75" x14ac:dyDescent="0.25">
      <c r="A4" s="90" t="s">
        <v>94</v>
      </c>
      <c r="B4" s="90"/>
      <c r="C4" s="90"/>
      <c r="D4" s="70"/>
    </row>
    <row r="5" spans="1:5" ht="15.75" x14ac:dyDescent="0.25">
      <c r="A5" s="92"/>
      <c r="B5" s="92"/>
      <c r="C5" s="92"/>
      <c r="D5" s="49"/>
    </row>
    <row r="6" spans="1:5" ht="15.75" x14ac:dyDescent="0.25">
      <c r="A6" s="69"/>
      <c r="B6" s="68" t="s">
        <v>90</v>
      </c>
      <c r="C6" s="67">
        <f>'1кв'!B44</f>
        <v>61696.5</v>
      </c>
      <c r="D6" s="61"/>
    </row>
    <row r="7" spans="1:5" ht="15.75" x14ac:dyDescent="0.25">
      <c r="A7" s="69"/>
      <c r="B7" s="68" t="s">
        <v>95</v>
      </c>
      <c r="C7" s="67"/>
      <c r="D7" s="61"/>
    </row>
    <row r="8" spans="1:5" ht="15.75" x14ac:dyDescent="0.25">
      <c r="A8" s="48" t="s">
        <v>89</v>
      </c>
      <c r="B8" s="63" t="s">
        <v>88</v>
      </c>
      <c r="C8" s="66">
        <f>'1кв'!B46+'2кв'!B46+'3кв'!B49+'4кв'!B45</f>
        <v>187088.47</v>
      </c>
      <c r="D8" s="65"/>
    </row>
    <row r="9" spans="1:5" ht="15.75" x14ac:dyDescent="0.25">
      <c r="A9" s="48"/>
      <c r="B9" s="72" t="s">
        <v>59</v>
      </c>
      <c r="C9" s="66">
        <f>'1кв'!B47+'2кв'!B47+'3кв'!B50+'4кв'!B46</f>
        <v>17261.620000000003</v>
      </c>
      <c r="D9" s="65"/>
    </row>
    <row r="10" spans="1:5" ht="30" x14ac:dyDescent="0.25">
      <c r="A10" s="48"/>
      <c r="B10" s="72" t="s">
        <v>77</v>
      </c>
      <c r="C10" s="66">
        <f>'4кв'!B47</f>
        <v>1200</v>
      </c>
      <c r="D10" s="65"/>
    </row>
    <row r="11" spans="1:5" ht="30" x14ac:dyDescent="0.25">
      <c r="A11" s="48"/>
      <c r="B11" s="72" t="s">
        <v>44</v>
      </c>
      <c r="C11" s="66">
        <f>'1кв'!B48+'2кв'!B48+'3кв'!B51+'4кв'!B48</f>
        <v>3780</v>
      </c>
      <c r="D11" s="65"/>
    </row>
    <row r="12" spans="1:5" ht="15.75" x14ac:dyDescent="0.25">
      <c r="A12" s="64"/>
      <c r="B12" s="63" t="s">
        <v>87</v>
      </c>
      <c r="C12" s="62">
        <f>SUM(C8:C11)</f>
        <v>209330.09</v>
      </c>
      <c r="D12" s="61"/>
    </row>
    <row r="13" spans="1:5" ht="15.75" x14ac:dyDescent="0.25">
      <c r="A13" s="49"/>
      <c r="B13" s="89"/>
      <c r="C13" s="89"/>
      <c r="D13" s="47"/>
    </row>
    <row r="14" spans="1:5" ht="15.75" x14ac:dyDescent="0.25">
      <c r="A14" s="56" t="s">
        <v>86</v>
      </c>
      <c r="B14" s="24" t="s">
        <v>45</v>
      </c>
      <c r="C14" s="59">
        <f>'1кв'!E22+'2кв'!E22+'3кв'!E22+'4кв'!E22</f>
        <v>106725.564</v>
      </c>
      <c r="D14" s="47"/>
    </row>
    <row r="15" spans="1:5" ht="30" x14ac:dyDescent="0.25">
      <c r="A15" s="49"/>
      <c r="B15" s="6" t="s">
        <v>46</v>
      </c>
      <c r="C15" s="59">
        <f>'1кв'!E23+'2кв'!E23+'3кв'!E23+'4кв'!E23</f>
        <v>2646.6</v>
      </c>
      <c r="D15" s="47"/>
      <c r="E15" s="52"/>
    </row>
    <row r="16" spans="1:5" ht="15.75" x14ac:dyDescent="0.25">
      <c r="B16" s="6" t="s">
        <v>42</v>
      </c>
      <c r="C16" s="59">
        <f>'1кв'!E24+'2кв'!E24+'3кв'!E24+'4кв'!E24</f>
        <v>69086.622000000003</v>
      </c>
      <c r="D16" s="47"/>
    </row>
    <row r="17" spans="1:5" ht="15.75" x14ac:dyDescent="0.25">
      <c r="A17" s="56"/>
      <c r="B17" s="60" t="s">
        <v>26</v>
      </c>
      <c r="C17" s="59">
        <f>'1кв'!E25+'2кв'!E25+'3кв'!E25+'4кв'!E25</f>
        <v>133.16</v>
      </c>
      <c r="D17" s="47"/>
    </row>
    <row r="18" spans="1:5" ht="15.75" x14ac:dyDescent="0.25">
      <c r="A18" s="56"/>
      <c r="B18" s="58" t="s">
        <v>103</v>
      </c>
      <c r="C18" s="54">
        <v>0</v>
      </c>
      <c r="D18" s="47"/>
    </row>
    <row r="19" spans="1:5" ht="15.75" x14ac:dyDescent="0.25">
      <c r="A19" s="56"/>
      <c r="B19" s="57" t="s">
        <v>85</v>
      </c>
      <c r="C19" s="54">
        <f>SUM(C21:C26)</f>
        <v>58183.96</v>
      </c>
      <c r="D19" s="47"/>
    </row>
    <row r="20" spans="1:5" ht="15.75" x14ac:dyDescent="0.25">
      <c r="A20" s="56"/>
      <c r="B20" s="55" t="s">
        <v>96</v>
      </c>
      <c r="C20" s="54"/>
      <c r="D20" s="47"/>
    </row>
    <row r="21" spans="1:5" ht="15.75" x14ac:dyDescent="0.25">
      <c r="A21" s="56"/>
      <c r="B21" s="35" t="s">
        <v>98</v>
      </c>
      <c r="C21" s="54">
        <f>'1кв'!E26</f>
        <v>7920.86</v>
      </c>
      <c r="D21" s="47"/>
    </row>
    <row r="22" spans="1:5" ht="15.75" x14ac:dyDescent="0.25">
      <c r="A22" s="56"/>
      <c r="B22" s="35" t="s">
        <v>97</v>
      </c>
      <c r="C22" s="54">
        <v>19000</v>
      </c>
      <c r="D22" s="47"/>
    </row>
    <row r="23" spans="1:5" ht="15.75" x14ac:dyDescent="0.25">
      <c r="A23" s="56"/>
      <c r="B23" s="45" t="s">
        <v>99</v>
      </c>
      <c r="C23" s="71">
        <v>861.57</v>
      </c>
      <c r="D23" s="47"/>
    </row>
    <row r="24" spans="1:5" ht="15.75" x14ac:dyDescent="0.25">
      <c r="A24" s="56"/>
      <c r="B24" s="46" t="s">
        <v>100</v>
      </c>
      <c r="C24" s="71">
        <v>4934.46</v>
      </c>
      <c r="D24" s="47"/>
    </row>
    <row r="25" spans="1:5" ht="15.75" x14ac:dyDescent="0.25">
      <c r="A25" s="56"/>
      <c r="B25" s="46" t="s">
        <v>101</v>
      </c>
      <c r="C25" s="71">
        <v>23853.17</v>
      </c>
      <c r="D25" s="47"/>
    </row>
    <row r="26" spans="1:5" ht="15.75" x14ac:dyDescent="0.25">
      <c r="A26" s="56"/>
      <c r="B26" s="46" t="s">
        <v>102</v>
      </c>
      <c r="C26" s="71">
        <v>1613.9</v>
      </c>
      <c r="D26" s="47"/>
    </row>
    <row r="27" spans="1:5" ht="15.75" x14ac:dyDescent="0.25">
      <c r="A27" s="49"/>
      <c r="B27" s="53" t="s">
        <v>84</v>
      </c>
      <c r="C27" s="50">
        <f>SUM(C14:C19)</f>
        <v>236775.90600000002</v>
      </c>
      <c r="D27" s="47"/>
      <c r="E27" s="52"/>
    </row>
    <row r="28" spans="1:5" ht="15.75" x14ac:dyDescent="0.25">
      <c r="A28" s="49"/>
      <c r="B28" s="51" t="s">
        <v>83</v>
      </c>
      <c r="C28" s="50">
        <f>C6+C12-C27</f>
        <v>34250.68399999995</v>
      </c>
      <c r="D28" s="47"/>
    </row>
    <row r="29" spans="1:5" ht="15.75" x14ac:dyDescent="0.25">
      <c r="A29" s="49"/>
      <c r="B29" s="94"/>
      <c r="C29" s="93"/>
      <c r="D29" s="47"/>
    </row>
    <row r="30" spans="1:5" ht="15.75" x14ac:dyDescent="0.25">
      <c r="A30" s="49"/>
      <c r="B30" s="93" t="s">
        <v>109</v>
      </c>
      <c r="C30" s="93"/>
      <c r="D30" s="47"/>
    </row>
    <row r="31" spans="1:5" ht="15.75" x14ac:dyDescent="0.25">
      <c r="A31" s="49"/>
      <c r="B31" s="93" t="s">
        <v>107</v>
      </c>
      <c r="C31" s="93">
        <v>875.88</v>
      </c>
      <c r="D31" s="47"/>
    </row>
    <row r="32" spans="1:5" ht="15.75" x14ac:dyDescent="0.25">
      <c r="A32" s="49"/>
      <c r="B32" s="95" t="s">
        <v>108</v>
      </c>
      <c r="C32" s="95">
        <v>472.94</v>
      </c>
      <c r="D32" s="47"/>
    </row>
    <row r="33" spans="1:4" ht="15.75" x14ac:dyDescent="0.25">
      <c r="A33" s="49"/>
      <c r="B33" s="93" t="s">
        <v>110</v>
      </c>
      <c r="C33" s="93">
        <f>C32-C31</f>
        <v>-402.94</v>
      </c>
      <c r="D33" s="47"/>
    </row>
    <row r="34" spans="1:4" ht="15.75" x14ac:dyDescent="0.25">
      <c r="A34" s="49"/>
      <c r="B34" s="93"/>
      <c r="C34" s="93"/>
      <c r="D34" s="47"/>
    </row>
    <row r="35" spans="1:4" ht="15.75" x14ac:dyDescent="0.25">
      <c r="A35" s="49"/>
      <c r="B35" s="93"/>
      <c r="C35" s="93"/>
      <c r="D35" s="47"/>
    </row>
    <row r="36" spans="1:4" ht="15.75" x14ac:dyDescent="0.25">
      <c r="A36" s="48" t="s">
        <v>82</v>
      </c>
      <c r="C36" s="48"/>
      <c r="D36" s="47"/>
    </row>
    <row r="37" spans="1:4" ht="15.75" x14ac:dyDescent="0.25">
      <c r="A37" s="49"/>
      <c r="B37" s="48"/>
      <c r="C37" s="48"/>
      <c r="D37" s="47"/>
    </row>
    <row r="38" spans="1:4" ht="15.75" x14ac:dyDescent="0.25">
      <c r="A38" s="49"/>
      <c r="B38" s="48"/>
      <c r="C38" s="48"/>
      <c r="D38" s="47"/>
    </row>
    <row r="39" spans="1:4" ht="15.75" x14ac:dyDescent="0.25">
      <c r="A39" s="49" t="s">
        <v>81</v>
      </c>
      <c r="B39" s="48" t="s">
        <v>104</v>
      </c>
      <c r="C39" s="48"/>
      <c r="D39" s="47"/>
    </row>
    <row r="40" spans="1:4" ht="15.75" x14ac:dyDescent="0.25">
      <c r="A40" s="49"/>
      <c r="B40" s="48" t="s">
        <v>105</v>
      </c>
      <c r="C40" s="48"/>
      <c r="D40" s="47"/>
    </row>
    <row r="41" spans="1:4" ht="15.75" x14ac:dyDescent="0.25">
      <c r="A41" s="49"/>
      <c r="B41" s="48" t="s">
        <v>106</v>
      </c>
      <c r="C41" s="48"/>
      <c r="D41" s="47"/>
    </row>
    <row r="42" spans="1:4" ht="15.75" x14ac:dyDescent="0.25">
      <c r="A42" s="49"/>
      <c r="B42" s="48"/>
      <c r="C42" s="48"/>
      <c r="D42" s="47"/>
    </row>
    <row r="43" spans="1:4" ht="15.75" x14ac:dyDescent="0.25">
      <c r="A43" s="49"/>
      <c r="B43" s="48"/>
      <c r="C43" s="48"/>
      <c r="D43" s="47"/>
    </row>
    <row r="44" spans="1:4" ht="15.75" x14ac:dyDescent="0.25">
      <c r="A44" s="49"/>
      <c r="B44" s="48" t="s">
        <v>80</v>
      </c>
      <c r="C44" s="48"/>
      <c r="D44" s="47"/>
    </row>
    <row r="45" spans="1:4" ht="15.75" x14ac:dyDescent="0.25">
      <c r="A45" s="49"/>
      <c r="B45" s="48"/>
      <c r="C45" s="48"/>
      <c r="D45" s="47"/>
    </row>
    <row r="46" spans="1:4" ht="15.75" x14ac:dyDescent="0.25">
      <c r="A46" s="49"/>
      <c r="B46" s="48"/>
      <c r="C46" s="48"/>
      <c r="D46" s="47"/>
    </row>
    <row r="47" spans="1:4" ht="15.75" x14ac:dyDescent="0.25">
      <c r="A47" s="49"/>
      <c r="B47" s="48"/>
      <c r="C47" s="48"/>
      <c r="D47" s="47"/>
    </row>
    <row r="48" spans="1:4" ht="15.75" x14ac:dyDescent="0.25">
      <c r="A48" s="49"/>
      <c r="B48" s="48"/>
      <c r="C48" s="48"/>
      <c r="D48" s="47"/>
    </row>
  </sheetData>
  <mergeCells count="6">
    <mergeCell ref="B13:C13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2022-03-09T13:16:11Z</dcterms:modified>
</cp:coreProperties>
</file>