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10" windowHeight="11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'1кв'!$A$1:$E$54</definedName>
    <definedName name="_xlnm.Print_Area" localSheetId="1">'2кв'!$A$1:$E$50</definedName>
    <definedName name="_xlnm.Print_Area" localSheetId="2">'3кв'!$A$1:$E$54</definedName>
    <definedName name="_xlnm.Print_Area" localSheetId="3">'4кв'!$A$1:$E$50</definedName>
    <definedName name="_xlnm.Print_Area" localSheetId="4">отчет!$A$1:$C$44</definedName>
  </definedNames>
  <calcPr calcId="145621"/>
</workbook>
</file>

<file path=xl/calcChain.xml><?xml version="1.0" encoding="utf-8"?>
<calcChain xmlns="http://schemas.openxmlformats.org/spreadsheetml/2006/main">
  <c r="C31" i="20" l="1"/>
  <c r="C18" i="20" l="1"/>
  <c r="C17" i="20"/>
  <c r="C14" i="20"/>
  <c r="C15" i="20"/>
  <c r="C16" i="20"/>
  <c r="C13" i="20"/>
  <c r="B48" i="19"/>
  <c r="C9" i="20"/>
  <c r="C10" i="20"/>
  <c r="C8" i="20"/>
  <c r="C6" i="20"/>
  <c r="B44" i="19"/>
  <c r="E24" i="19"/>
  <c r="E22" i="19"/>
  <c r="E26" i="19" s="1"/>
  <c r="B49" i="19" s="1"/>
  <c r="F20" i="19"/>
  <c r="E23" i="19" s="1"/>
  <c r="C11" i="20" l="1"/>
  <c r="C25" i="20"/>
  <c r="C26" i="20" s="1"/>
  <c r="B50" i="19"/>
  <c r="B48" i="18"/>
  <c r="E30" i="18"/>
  <c r="E29" i="18" l="1"/>
  <c r="E26" i="18"/>
  <c r="E24" i="18"/>
  <c r="E22" i="18"/>
  <c r="F20" i="18"/>
  <c r="E23" i="18" s="1"/>
  <c r="B53" i="18" l="1"/>
  <c r="B54" i="18" s="1"/>
  <c r="B44" i="17"/>
  <c r="E24" i="17"/>
  <c r="F20" i="17"/>
  <c r="E23" i="17" s="1"/>
  <c r="E22" i="17" l="1"/>
  <c r="E26" i="17"/>
  <c r="B49" i="17" s="1"/>
  <c r="B50" i="17" s="1"/>
  <c r="E30" i="16"/>
  <c r="E29" i="16" l="1"/>
  <c r="E24" i="16"/>
  <c r="E23" i="16"/>
  <c r="F20" i="16"/>
  <c r="E22" i="16" s="1"/>
  <c r="B53" i="16" l="1"/>
  <c r="B54" i="16" s="1"/>
</calcChain>
</file>

<file path=xl/sharedStrings.xml><?xml version="1.0" encoding="utf-8"?>
<sst xmlns="http://schemas.openxmlformats.org/spreadsheetml/2006/main" count="300" uniqueCount="116">
  <si>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</si>
  <si>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</si>
  <si>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</si>
  <si>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</si>
  <si>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</si>
  <si>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</si>
  <si>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</si>
  <si>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</si>
  <si>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</si>
  <si>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</si>
  <si>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</si>
  <si>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</si>
  <si>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</si>
  <si>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</si>
  <si>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</si>
  <si>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</si>
  <si>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</si>
  <si>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</si>
  <si>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</si>
  <si>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</si>
  <si>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</si>
  <si>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</si>
  <si>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</si>
  <si>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</si>
  <si>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</si>
  <si>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д.3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</si>
  <si>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Неровного Владимира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</si>
  <si>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44 от 01.05.2015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</si>
  <si>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№46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</si>
  <si>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</si>
  <si>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</si>
  <si>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</si>
  <si>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Неровного В.А.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</si>
  <si>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</si>
  <si>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</si>
  <si>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</si>
  <si>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</si>
  <si>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</si>
  <si>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</si>
  <si>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</si>
  <si>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</si>
  <si>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Общая площадь квартир - 588,6</t>
  </si>
  <si>
    <t xml:space="preserve">Не жилые помещения - 37,8 </t>
  </si>
  <si>
    <t>Расходы по содержанию и тек. Ремонту</t>
  </si>
  <si>
    <t>не жилые помещ. Почта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</si>
  <si>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</si>
  <si>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</si>
  <si>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</t>
  </si>
  <si>
    <t>интернет Ростелеком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</si>
  <si>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</si>
  <si>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март</t>
  </si>
  <si>
    <t>ч/час</t>
  </si>
  <si>
    <t>за 1 квартал 2021 года</t>
  </si>
  <si>
    <t>"31" 03  2021 г.</t>
  </si>
  <si>
    <t>Монтаж датчиков движения (смета)</t>
  </si>
  <si>
    <t>Обрезка деревьев (смета)</t>
  </si>
  <si>
    <t>изготовление скамеек (смета)</t>
  </si>
  <si>
    <t>смазка кодового замка</t>
  </si>
  <si>
    <t>январь</t>
  </si>
  <si>
    <t xml:space="preserve">           2. Всего за период с "01" 01 2021 г. по "31" 03 2021 г. выполнено работ (оказано услуг) на общую сумму пятьдесят шесть тысяч пятьсот девяносто восемь рублей 52 копейки</t>
  </si>
  <si>
    <t>Предъявлено населению 32164,39</t>
  </si>
  <si>
    <t>за 2 квартал 2021 года</t>
  </si>
  <si>
    <t>"30" 06  2021 г.</t>
  </si>
  <si>
    <t xml:space="preserve">           2. Всего за период с "01" 04 2021 г. по "30" 06 2021 г. выполнено работ (оказано услуг) на общую сумму двадцать шесть тысяч девятьсот четырнадцать рублей 63 копейки</t>
  </si>
  <si>
    <t>Предъявлено населению 32013,99</t>
  </si>
  <si>
    <t>Обработка подъездов хлорсодержащими растворами опрыскивание 1 раз в неделю (май, июнь -1 раз в 2 недели)</t>
  </si>
  <si>
    <t>за 3 квартал 2021 года</t>
  </si>
  <si>
    <t>"30" 09  2021 г.</t>
  </si>
  <si>
    <t>3 квартал</t>
  </si>
  <si>
    <t xml:space="preserve">Обработка подъездов хлорсодержащими растворами опрыскивание 1 раз в неделю </t>
  </si>
  <si>
    <t>замена кодового замка</t>
  </si>
  <si>
    <t>окраска газовых труб (смета)</t>
  </si>
  <si>
    <t>демонтаж антенны на чердаке</t>
  </si>
  <si>
    <t>июль</t>
  </si>
  <si>
    <t>август</t>
  </si>
  <si>
    <t>окраска дверей 2шт(смета)</t>
  </si>
  <si>
    <t xml:space="preserve">           2. Всего за период с "01" 07 2021 г. по "30" 09 2021 г. выполнено работ (оказано услуг) на общую сумму тридцать семь тысяч пятьдесят три рубля 64 копейки</t>
  </si>
  <si>
    <t>2 квартал</t>
  </si>
  <si>
    <t>Предъявлено населению 33338,31</t>
  </si>
  <si>
    <t>за 4 квартал 2021 года</t>
  </si>
  <si>
    <t>"31" 12 2021 г.</t>
  </si>
  <si>
    <t>4 квартал</t>
  </si>
  <si>
    <t xml:space="preserve">           2. Всего за период  "01" 10 2021 г. по "31" 12 2021 г. выполнено работ (оказано услуг) на общую сумму  двадцать восемь тысяч триста двадцать четыре рубля 03 копейки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</si>
  <si>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</si>
  <si>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</si>
  <si>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</si>
  <si>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</si>
  <si>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</si>
  <si>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</si>
  <si>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</si>
  <si>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</si>
  <si>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</si>
  <si>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</si>
  <si>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</si>
  <si>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</si>
  <si>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</si>
  <si>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</si>
  <si>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</si>
  <si>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</si>
  <si>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</si>
  <si>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</si>
  <si>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</si>
  <si>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ул.Комсомольская, д.3</t>
  </si>
  <si>
    <t>Начислено всего 130704,6</t>
  </si>
  <si>
    <t>Оплачено по нежилым помещениям Почта</t>
  </si>
  <si>
    <t xml:space="preserve">Оплачено за размещение оборудования в МОП интернет Ростелеком </t>
  </si>
  <si>
    <t>Непредвиденные работы 3,5 ч/ч</t>
  </si>
  <si>
    <t>*окраска дверей 2шт(смета)</t>
  </si>
  <si>
    <t>*окраска газовых труб (смета)</t>
  </si>
  <si>
    <t>*изготовление скамеек (смета)</t>
  </si>
  <si>
    <t>*Обрезка деревьев (смета)</t>
  </si>
  <si>
    <t>*Монтаж датчиков движения (смета)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</si>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</sst>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166" fontId="17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4" fillId="2" borderId="0" xfId="0" applyFont="1" applyFill="1"/>
    <xf numFmtId="0" fontId="12" fillId="0" borderId="0" xfId="0" applyFont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13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4" xfId="0" applyFont="1" applyBorder="1"/>
    <xf numFmtId="0" fontId="13" fillId="0" borderId="4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3" fillId="0" borderId="4" xfId="2" applyFont="1" applyBorder="1"/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2" borderId="4" xfId="0" applyFont="1" applyFill="1" applyBorder="1" applyAlignment="1">
      <alignment wrapText="1"/>
    </xf>
    <xf numFmtId="0" fontId="13" fillId="2" borderId="4" xfId="0" applyFont="1" applyFill="1" applyBorder="1" applyAlignment="1">
      <alignment horizontal="center"/>
    </xf>
    <xf numFmtId="0" fontId="15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4">
    <cellStyle name="Excel Built-in Normal" xfId="3"/>
    <cellStyle name="Обычный" xfId="0" builtinId="0"/>
    <cellStyle name="Обычный_37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22" zoomScaleNormal="100" zoomScaleSheetLayoutView="100" workbookViewId="0">
      <selection activeCell="E26" sqref="E26:E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0" t="s">
        <v>11</v>
      </c>
      <c r="B1" s="70"/>
      <c r="C1" s="70"/>
      <c r="D1" s="70"/>
      <c r="E1" s="70"/>
    </row>
    <row r="2" spans="1:5" ht="36" customHeight="1" x14ac:dyDescent="0.25">
      <c r="A2" s="71" t="s">
        <v>12</v>
      </c>
      <c r="B2" s="72"/>
      <c r="C2" s="72"/>
      <c r="D2" s="72"/>
      <c r="E2" s="72"/>
    </row>
    <row r="3" spans="1:5" x14ac:dyDescent="0.25">
      <c r="A3" s="73" t="s">
        <v>52</v>
      </c>
      <c r="B3" s="73"/>
      <c r="C3" s="73"/>
      <c r="D3" s="73"/>
      <c r="E3" s="73"/>
    </row>
    <row r="4" spans="1:5" s="1" customFormat="1" ht="15.75" x14ac:dyDescent="0.25">
      <c r="A4" s="34" t="s">
        <v>13</v>
      </c>
      <c r="B4" s="4"/>
      <c r="C4" s="4"/>
      <c r="D4" s="74" t="s">
        <v>53</v>
      </c>
      <c r="E4" s="74"/>
    </row>
    <row r="5" spans="1:5" x14ac:dyDescent="0.25">
      <c r="A5" s="28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ht="15.75" customHeight="1" x14ac:dyDescent="0.25">
      <c r="A7" s="69" t="s">
        <v>25</v>
      </c>
      <c r="B7" s="69"/>
      <c r="C7" s="69"/>
      <c r="D7" s="69"/>
      <c r="E7" s="69"/>
    </row>
    <row r="8" spans="1:5" x14ac:dyDescent="0.25">
      <c r="A8" s="77" t="s">
        <v>1</v>
      </c>
      <c r="B8" s="77"/>
      <c r="C8" s="77"/>
      <c r="D8" s="77"/>
      <c r="E8" s="77"/>
    </row>
    <row r="9" spans="1:5" ht="17.25" customHeight="1" x14ac:dyDescent="0.25">
      <c r="A9" s="75" t="s">
        <v>26</v>
      </c>
      <c r="B9" s="75"/>
      <c r="C9" s="75"/>
      <c r="D9" s="75"/>
      <c r="E9" s="75"/>
    </row>
    <row r="10" spans="1:5" ht="24.75" customHeight="1" x14ac:dyDescent="0.25">
      <c r="A10" s="78" t="s">
        <v>14</v>
      </c>
      <c r="B10" s="79"/>
      <c r="C10" s="79"/>
      <c r="D10" s="79"/>
      <c r="E10" s="79"/>
    </row>
    <row r="11" spans="1:5" ht="32.25" customHeight="1" x14ac:dyDescent="0.25">
      <c r="A11" s="75" t="s">
        <v>27</v>
      </c>
      <c r="B11" s="75"/>
      <c r="C11" s="75"/>
      <c r="D11" s="75"/>
      <c r="E11" s="75"/>
    </row>
    <row r="12" spans="1:5" ht="17.25" customHeight="1" x14ac:dyDescent="0.25">
      <c r="A12" s="77" t="s">
        <v>15</v>
      </c>
      <c r="B12" s="80"/>
      <c r="C12" s="80"/>
      <c r="D12" s="80"/>
      <c r="E12" s="80"/>
    </row>
    <row r="13" spans="1:5" x14ac:dyDescent="0.25">
      <c r="A13" s="75" t="s">
        <v>23</v>
      </c>
      <c r="B13" s="75"/>
      <c r="C13" s="75"/>
      <c r="D13" s="75"/>
      <c r="E13" s="75"/>
    </row>
    <row r="14" spans="1:5" ht="11.25" customHeight="1" x14ac:dyDescent="0.25">
      <c r="A14" s="77" t="s">
        <v>2</v>
      </c>
      <c r="B14" s="80"/>
      <c r="C14" s="80"/>
      <c r="D14" s="80"/>
      <c r="E14" s="80"/>
    </row>
    <row r="15" spans="1:5" ht="18.75" customHeight="1" x14ac:dyDescent="0.25">
      <c r="A15" s="75" t="s">
        <v>22</v>
      </c>
      <c r="B15" s="75"/>
      <c r="C15" s="75"/>
      <c r="D15" s="75"/>
      <c r="E15" s="75"/>
    </row>
    <row r="16" spans="1:5" ht="14.25" customHeight="1" x14ac:dyDescent="0.25">
      <c r="A16" s="77" t="s">
        <v>16</v>
      </c>
      <c r="B16" s="80"/>
      <c r="C16" s="80"/>
      <c r="D16" s="80"/>
      <c r="E16" s="80"/>
    </row>
    <row r="17" spans="1:7" ht="30.75" customHeight="1" x14ac:dyDescent="0.25">
      <c r="A17" s="75" t="s">
        <v>17</v>
      </c>
      <c r="B17" s="75"/>
      <c r="C17" s="75"/>
      <c r="D17" s="75"/>
      <c r="E17" s="75"/>
    </row>
    <row r="18" spans="1:7" ht="58.15" customHeight="1" x14ac:dyDescent="0.25">
      <c r="A18" s="75" t="s">
        <v>28</v>
      </c>
      <c r="B18" s="75"/>
      <c r="C18" s="75"/>
      <c r="D18" s="75"/>
      <c r="E18" s="75"/>
    </row>
    <row r="19" spans="1:7" ht="33" customHeight="1" x14ac:dyDescent="0.25">
      <c r="A19" s="76" t="s">
        <v>29</v>
      </c>
      <c r="B19" s="76"/>
      <c r="C19" s="76"/>
      <c r="D19" s="76"/>
      <c r="E19" s="76"/>
    </row>
    <row r="20" spans="1:7" ht="19.5" customHeight="1" x14ac:dyDescent="0.25">
      <c r="A20" s="76"/>
      <c r="B20" s="76"/>
      <c r="C20" s="76"/>
      <c r="D20" s="76"/>
      <c r="E20" s="76"/>
      <c r="F20" s="2">
        <f>37.8+588.6</f>
        <v>626.4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47</v>
      </c>
      <c r="B22" s="9" t="s">
        <v>37</v>
      </c>
      <c r="C22" s="3" t="s">
        <v>4</v>
      </c>
      <c r="D22" s="3">
        <v>9.6300000000000008</v>
      </c>
      <c r="E22" s="8">
        <f>D22*F20*G20</f>
        <v>18096.696</v>
      </c>
    </row>
    <row r="23" spans="1:7" x14ac:dyDescent="0.25">
      <c r="A23" s="7" t="s">
        <v>45</v>
      </c>
      <c r="B23" s="9" t="s">
        <v>24</v>
      </c>
      <c r="C23" s="3" t="s">
        <v>4</v>
      </c>
      <c r="D23" s="3">
        <v>3.43</v>
      </c>
      <c r="E23" s="8">
        <f>D23*F20*G20</f>
        <v>6445.6560000000009</v>
      </c>
    </row>
    <row r="24" spans="1:7" ht="75" x14ac:dyDescent="0.25">
      <c r="A24" s="7" t="s">
        <v>49</v>
      </c>
      <c r="B24" s="9" t="s">
        <v>34</v>
      </c>
      <c r="C24" s="3" t="s">
        <v>4</v>
      </c>
      <c r="D24" s="3"/>
      <c r="E24" s="8">
        <f>790.76*3</f>
        <v>2372.2799999999997</v>
      </c>
    </row>
    <row r="25" spans="1:7" s="19" customFormat="1" x14ac:dyDescent="0.25">
      <c r="A25" s="24" t="s">
        <v>33</v>
      </c>
      <c r="B25" s="9" t="s">
        <v>34</v>
      </c>
      <c r="C25" s="21" t="s">
        <v>35</v>
      </c>
      <c r="D25" s="21"/>
      <c r="E25" s="22">
        <v>388.5</v>
      </c>
    </row>
    <row r="26" spans="1:7" s="19" customFormat="1" ht="30" x14ac:dyDescent="0.25">
      <c r="A26" s="25" t="s">
        <v>54</v>
      </c>
      <c r="B26" s="30" t="s">
        <v>58</v>
      </c>
      <c r="C26" s="21" t="s">
        <v>35</v>
      </c>
      <c r="D26" s="29"/>
      <c r="E26" s="22">
        <v>4430.3599999999997</v>
      </c>
    </row>
    <row r="27" spans="1:7" s="19" customFormat="1" x14ac:dyDescent="0.25">
      <c r="A27" s="25" t="s">
        <v>55</v>
      </c>
      <c r="B27" s="30" t="s">
        <v>58</v>
      </c>
      <c r="C27" s="21" t="s">
        <v>35</v>
      </c>
      <c r="D27" s="29"/>
      <c r="E27" s="22">
        <v>16733.080000000002</v>
      </c>
    </row>
    <row r="28" spans="1:7" s="19" customFormat="1" x14ac:dyDescent="0.25">
      <c r="A28" s="25" t="s">
        <v>56</v>
      </c>
      <c r="B28" s="30" t="s">
        <v>50</v>
      </c>
      <c r="C28" s="21" t="s">
        <v>35</v>
      </c>
      <c r="D28" s="29"/>
      <c r="E28" s="22">
        <v>7925</v>
      </c>
    </row>
    <row r="29" spans="1:7" s="19" customFormat="1" x14ac:dyDescent="0.25">
      <c r="A29" s="36" t="s">
        <v>57</v>
      </c>
      <c r="B29" s="30" t="s">
        <v>50</v>
      </c>
      <c r="C29" s="21" t="s">
        <v>51</v>
      </c>
      <c r="D29" s="29">
        <v>1</v>
      </c>
      <c r="E29" s="22">
        <f>D29*206.95</f>
        <v>206.95</v>
      </c>
    </row>
    <row r="30" spans="1:7" ht="22.15" customHeight="1" x14ac:dyDescent="0.25">
      <c r="A30" s="10" t="s">
        <v>30</v>
      </c>
      <c r="B30" s="11"/>
      <c r="C30" s="12"/>
      <c r="D30" s="12"/>
      <c r="E30" s="13">
        <f>SUM(E22:E29)</f>
        <v>56598.521999999997</v>
      </c>
    </row>
    <row r="31" spans="1:7" ht="18" customHeight="1" x14ac:dyDescent="0.25"/>
    <row r="32" spans="1:7" ht="33.6" customHeight="1" x14ac:dyDescent="0.25">
      <c r="A32" s="82" t="s">
        <v>59</v>
      </c>
      <c r="B32" s="82"/>
      <c r="C32" s="82"/>
      <c r="D32" s="82"/>
      <c r="E32" s="82"/>
    </row>
    <row r="33" spans="1:5" ht="30.75" customHeight="1" x14ac:dyDescent="0.25">
      <c r="A33" s="75" t="s">
        <v>21</v>
      </c>
      <c r="B33" s="75"/>
      <c r="C33" s="75"/>
      <c r="D33" s="75"/>
      <c r="E33" s="75"/>
    </row>
    <row r="34" spans="1:5" x14ac:dyDescent="0.25">
      <c r="A34" s="75" t="s">
        <v>20</v>
      </c>
      <c r="B34" s="75"/>
      <c r="C34" s="75"/>
      <c r="D34" s="75"/>
      <c r="E34" s="75"/>
    </row>
    <row r="35" spans="1:5" x14ac:dyDescent="0.25">
      <c r="A35" s="75" t="s">
        <v>36</v>
      </c>
      <c r="B35" s="75"/>
      <c r="C35" s="75"/>
      <c r="D35" s="75"/>
      <c r="E35" s="75"/>
    </row>
    <row r="36" spans="1:5" x14ac:dyDescent="0.25">
      <c r="A36" s="75" t="s">
        <v>18</v>
      </c>
      <c r="B36" s="75"/>
      <c r="C36" s="75"/>
      <c r="D36" s="75"/>
      <c r="E36" s="75"/>
    </row>
    <row r="37" spans="1:5" x14ac:dyDescent="0.25">
      <c r="A37" s="83" t="s">
        <v>5</v>
      </c>
      <c r="B37" s="83"/>
      <c r="C37" s="83"/>
      <c r="D37" s="83"/>
      <c r="E37" s="83"/>
    </row>
    <row r="38" spans="1:5" x14ac:dyDescent="0.25">
      <c r="A38" s="75" t="s">
        <v>18</v>
      </c>
      <c r="B38" s="75"/>
      <c r="C38" s="75"/>
      <c r="D38" s="75"/>
      <c r="E38" s="75"/>
    </row>
    <row r="39" spans="1:5" x14ac:dyDescent="0.25">
      <c r="A39" s="84" t="s">
        <v>31</v>
      </c>
      <c r="B39" s="84"/>
      <c r="C39" s="84"/>
      <c r="D39" s="84"/>
      <c r="E39" s="5"/>
    </row>
    <row r="40" spans="1:5" x14ac:dyDescent="0.25">
      <c r="B40" s="81" t="s">
        <v>19</v>
      </c>
      <c r="C40" s="81"/>
      <c r="D40" s="81"/>
      <c r="E40" s="6" t="s">
        <v>6</v>
      </c>
    </row>
    <row r="41" spans="1:5" x14ac:dyDescent="0.25">
      <c r="A41" s="27"/>
      <c r="B41" s="27"/>
      <c r="C41" s="27"/>
      <c r="D41" s="27"/>
      <c r="E41" s="27"/>
    </row>
    <row r="42" spans="1:5" x14ac:dyDescent="0.25">
      <c r="A42" s="84" t="s">
        <v>32</v>
      </c>
      <c r="B42" s="84"/>
      <c r="C42" s="84"/>
      <c r="D42" s="84"/>
      <c r="E42" s="5"/>
    </row>
    <row r="43" spans="1:5" x14ac:dyDescent="0.25">
      <c r="B43" s="81" t="s">
        <v>19</v>
      </c>
      <c r="C43" s="81"/>
      <c r="D43" s="81"/>
      <c r="E43" s="6" t="s">
        <v>6</v>
      </c>
    </row>
    <row r="45" spans="1:5" x14ac:dyDescent="0.25">
      <c r="A45" s="20" t="s">
        <v>41</v>
      </c>
    </row>
    <row r="46" spans="1:5" x14ac:dyDescent="0.25">
      <c r="A46" s="20" t="s">
        <v>42</v>
      </c>
    </row>
    <row r="47" spans="1:5" x14ac:dyDescent="0.25">
      <c r="A47" s="14" t="s">
        <v>38</v>
      </c>
    </row>
    <row r="48" spans="1:5" x14ac:dyDescent="0.25">
      <c r="A48" s="2" t="s">
        <v>46</v>
      </c>
      <c r="B48" s="15">
        <v>51860.49</v>
      </c>
    </row>
    <row r="49" spans="1:2" ht="15.75" x14ac:dyDescent="0.25">
      <c r="A49" s="16" t="s">
        <v>60</v>
      </c>
      <c r="B49" s="17"/>
    </row>
    <row r="50" spans="1:2" x14ac:dyDescent="0.25">
      <c r="A50" s="2" t="s">
        <v>40</v>
      </c>
      <c r="B50" s="17">
        <v>30522.81</v>
      </c>
    </row>
    <row r="51" spans="1:2" x14ac:dyDescent="0.25">
      <c r="A51" s="2" t="s">
        <v>48</v>
      </c>
      <c r="B51" s="17">
        <v>450</v>
      </c>
    </row>
    <row r="52" spans="1:2" x14ac:dyDescent="0.25">
      <c r="A52" s="2" t="s">
        <v>44</v>
      </c>
      <c r="B52" s="17">
        <v>2055.9299999999998</v>
      </c>
    </row>
    <row r="53" spans="1:2" ht="30" x14ac:dyDescent="0.25">
      <c r="A53" s="26" t="s">
        <v>43</v>
      </c>
      <c r="B53" s="17">
        <f>E30</f>
        <v>56598.521999999997</v>
      </c>
    </row>
    <row r="54" spans="1:2" x14ac:dyDescent="0.25">
      <c r="A54" s="18" t="s">
        <v>39</v>
      </c>
      <c r="B54" s="15">
        <f>B48+B50+B51+B52-B53</f>
        <v>28290.707999999999</v>
      </c>
    </row>
  </sheetData>
  <mergeCells count="30">
    <mergeCell ref="B43:D43"/>
    <mergeCell ref="A20:E20"/>
    <mergeCell ref="A32:E32"/>
    <mergeCell ref="A33:E33"/>
    <mergeCell ref="A34:E34"/>
    <mergeCell ref="A35:E35"/>
    <mergeCell ref="A36:E36"/>
    <mergeCell ref="A37:E37"/>
    <mergeCell ref="A38:E38"/>
    <mergeCell ref="A39:D39"/>
    <mergeCell ref="B40:D40"/>
    <mergeCell ref="A42:D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17" zoomScaleNormal="100" zoomScaleSheetLayoutView="100" workbookViewId="0">
      <selection activeCell="A28" sqref="A28:E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0" t="s">
        <v>11</v>
      </c>
      <c r="B1" s="70"/>
      <c r="C1" s="70"/>
      <c r="D1" s="70"/>
      <c r="E1" s="70"/>
    </row>
    <row r="2" spans="1:5" ht="36" customHeight="1" x14ac:dyDescent="0.25">
      <c r="A2" s="71" t="s">
        <v>12</v>
      </c>
      <c r="B2" s="72"/>
      <c r="C2" s="72"/>
      <c r="D2" s="72"/>
      <c r="E2" s="72"/>
    </row>
    <row r="3" spans="1:5" x14ac:dyDescent="0.25">
      <c r="A3" s="73" t="s">
        <v>61</v>
      </c>
      <c r="B3" s="73"/>
      <c r="C3" s="73"/>
      <c r="D3" s="73"/>
      <c r="E3" s="73"/>
    </row>
    <row r="4" spans="1:5" s="1" customFormat="1" ht="30" x14ac:dyDescent="0.25">
      <c r="A4" s="34" t="s">
        <v>13</v>
      </c>
      <c r="B4" s="4"/>
      <c r="C4" s="4"/>
      <c r="D4" s="4"/>
      <c r="E4" s="35" t="s">
        <v>62</v>
      </c>
    </row>
    <row r="5" spans="1:5" x14ac:dyDescent="0.25">
      <c r="A5" s="33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ht="15.75" customHeight="1" x14ac:dyDescent="0.25">
      <c r="A7" s="69" t="s">
        <v>25</v>
      </c>
      <c r="B7" s="69"/>
      <c r="C7" s="69"/>
      <c r="D7" s="69"/>
      <c r="E7" s="69"/>
    </row>
    <row r="8" spans="1:5" x14ac:dyDescent="0.25">
      <c r="A8" s="77" t="s">
        <v>1</v>
      </c>
      <c r="B8" s="77"/>
      <c r="C8" s="77"/>
      <c r="D8" s="77"/>
      <c r="E8" s="77"/>
    </row>
    <row r="9" spans="1:5" ht="17.25" customHeight="1" x14ac:dyDescent="0.25">
      <c r="A9" s="75" t="s">
        <v>26</v>
      </c>
      <c r="B9" s="75"/>
      <c r="C9" s="75"/>
      <c r="D9" s="75"/>
      <c r="E9" s="75"/>
    </row>
    <row r="10" spans="1:5" ht="24.75" customHeight="1" x14ac:dyDescent="0.25">
      <c r="A10" s="78" t="s">
        <v>14</v>
      </c>
      <c r="B10" s="79"/>
      <c r="C10" s="79"/>
      <c r="D10" s="79"/>
      <c r="E10" s="79"/>
    </row>
    <row r="11" spans="1:5" ht="32.25" customHeight="1" x14ac:dyDescent="0.25">
      <c r="A11" s="75" t="s">
        <v>27</v>
      </c>
      <c r="B11" s="75"/>
      <c r="C11" s="75"/>
      <c r="D11" s="75"/>
      <c r="E11" s="75"/>
    </row>
    <row r="12" spans="1:5" ht="17.25" customHeight="1" x14ac:dyDescent="0.25">
      <c r="A12" s="77" t="s">
        <v>15</v>
      </c>
      <c r="B12" s="80"/>
      <c r="C12" s="80"/>
      <c r="D12" s="80"/>
      <c r="E12" s="80"/>
    </row>
    <row r="13" spans="1:5" x14ac:dyDescent="0.25">
      <c r="A13" s="75" t="s">
        <v>23</v>
      </c>
      <c r="B13" s="75"/>
      <c r="C13" s="75"/>
      <c r="D13" s="75"/>
      <c r="E13" s="75"/>
    </row>
    <row r="14" spans="1:5" ht="11.25" customHeight="1" x14ac:dyDescent="0.25">
      <c r="A14" s="77" t="s">
        <v>2</v>
      </c>
      <c r="B14" s="80"/>
      <c r="C14" s="80"/>
      <c r="D14" s="80"/>
      <c r="E14" s="80"/>
    </row>
    <row r="15" spans="1:5" ht="18.75" customHeight="1" x14ac:dyDescent="0.25">
      <c r="A15" s="75" t="s">
        <v>22</v>
      </c>
      <c r="B15" s="75"/>
      <c r="C15" s="75"/>
      <c r="D15" s="75"/>
      <c r="E15" s="75"/>
    </row>
    <row r="16" spans="1:5" ht="14.25" customHeight="1" x14ac:dyDescent="0.25">
      <c r="A16" s="77" t="s">
        <v>16</v>
      </c>
      <c r="B16" s="80"/>
      <c r="C16" s="80"/>
      <c r="D16" s="80"/>
      <c r="E16" s="80"/>
    </row>
    <row r="17" spans="1:7" ht="30.75" customHeight="1" x14ac:dyDescent="0.25">
      <c r="A17" s="75" t="s">
        <v>17</v>
      </c>
      <c r="B17" s="75"/>
      <c r="C17" s="75"/>
      <c r="D17" s="75"/>
      <c r="E17" s="75"/>
    </row>
    <row r="18" spans="1:7" ht="58.15" customHeight="1" x14ac:dyDescent="0.25">
      <c r="A18" s="75" t="s">
        <v>28</v>
      </c>
      <c r="B18" s="75"/>
      <c r="C18" s="75"/>
      <c r="D18" s="75"/>
      <c r="E18" s="75"/>
    </row>
    <row r="19" spans="1:7" ht="33" customHeight="1" x14ac:dyDescent="0.25">
      <c r="A19" s="76" t="s">
        <v>29</v>
      </c>
      <c r="B19" s="76"/>
      <c r="C19" s="76"/>
      <c r="D19" s="76"/>
      <c r="E19" s="76"/>
    </row>
    <row r="20" spans="1:7" ht="19.5" customHeight="1" x14ac:dyDescent="0.25">
      <c r="A20" s="76"/>
      <c r="B20" s="76"/>
      <c r="C20" s="76"/>
      <c r="D20" s="76"/>
      <c r="E20" s="76"/>
      <c r="F20" s="2">
        <f>37.8+588.6</f>
        <v>626.4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47</v>
      </c>
      <c r="B22" s="9" t="s">
        <v>37</v>
      </c>
      <c r="C22" s="3" t="s">
        <v>4</v>
      </c>
      <c r="D22" s="3">
        <v>9.6300000000000008</v>
      </c>
      <c r="E22" s="8">
        <f>D22*F20*G20</f>
        <v>18096.696</v>
      </c>
    </row>
    <row r="23" spans="1:7" x14ac:dyDescent="0.25">
      <c r="A23" s="7" t="s">
        <v>45</v>
      </c>
      <c r="B23" s="9" t="s">
        <v>24</v>
      </c>
      <c r="C23" s="3" t="s">
        <v>4</v>
      </c>
      <c r="D23" s="3">
        <v>3.43</v>
      </c>
      <c r="E23" s="8">
        <f>D23*F20*G20</f>
        <v>6445.6560000000009</v>
      </c>
    </row>
    <row r="24" spans="1:7" ht="62.25" customHeight="1" x14ac:dyDescent="0.25">
      <c r="A24" s="7" t="s">
        <v>65</v>
      </c>
      <c r="B24" s="9" t="s">
        <v>77</v>
      </c>
      <c r="C24" s="3" t="s">
        <v>4</v>
      </c>
      <c r="D24" s="3"/>
      <c r="E24" s="8">
        <f>790.76*3</f>
        <v>2372.2799999999997</v>
      </c>
    </row>
    <row r="25" spans="1:7" s="19" customFormat="1" x14ac:dyDescent="0.25">
      <c r="A25" s="24" t="s">
        <v>33</v>
      </c>
      <c r="B25" s="9" t="s">
        <v>77</v>
      </c>
      <c r="C25" s="21" t="s">
        <v>35</v>
      </c>
      <c r="D25" s="21"/>
      <c r="E25" s="22">
        <v>0</v>
      </c>
    </row>
    <row r="26" spans="1:7" ht="22.15" customHeight="1" x14ac:dyDescent="0.25">
      <c r="A26" s="10" t="s">
        <v>30</v>
      </c>
      <c r="B26" s="11"/>
      <c r="C26" s="12"/>
      <c r="D26" s="12"/>
      <c r="E26" s="13">
        <f>SUM(E22:E25)</f>
        <v>26914.631999999998</v>
      </c>
    </row>
    <row r="27" spans="1:7" ht="18" customHeight="1" x14ac:dyDescent="0.25"/>
    <row r="28" spans="1:7" ht="33.6" customHeight="1" x14ac:dyDescent="0.25">
      <c r="A28" s="82" t="s">
        <v>63</v>
      </c>
      <c r="B28" s="82"/>
      <c r="C28" s="82"/>
      <c r="D28" s="82"/>
      <c r="E28" s="82"/>
    </row>
    <row r="29" spans="1:7" ht="30.75" customHeight="1" x14ac:dyDescent="0.25">
      <c r="A29" s="75" t="s">
        <v>21</v>
      </c>
      <c r="B29" s="75"/>
      <c r="C29" s="75"/>
      <c r="D29" s="75"/>
      <c r="E29" s="75"/>
    </row>
    <row r="30" spans="1:7" x14ac:dyDescent="0.25">
      <c r="A30" s="75" t="s">
        <v>20</v>
      </c>
      <c r="B30" s="75"/>
      <c r="C30" s="75"/>
      <c r="D30" s="75"/>
      <c r="E30" s="75"/>
    </row>
    <row r="31" spans="1:7" x14ac:dyDescent="0.25">
      <c r="A31" s="75" t="s">
        <v>36</v>
      </c>
      <c r="B31" s="75"/>
      <c r="C31" s="75"/>
      <c r="D31" s="75"/>
      <c r="E31" s="75"/>
    </row>
    <row r="32" spans="1:7" x14ac:dyDescent="0.25">
      <c r="A32" s="75" t="s">
        <v>18</v>
      </c>
      <c r="B32" s="75"/>
      <c r="C32" s="75"/>
      <c r="D32" s="75"/>
      <c r="E32" s="75"/>
    </row>
    <row r="33" spans="1:5" x14ac:dyDescent="0.25">
      <c r="A33" s="83" t="s">
        <v>5</v>
      </c>
      <c r="B33" s="83"/>
      <c r="C33" s="83"/>
      <c r="D33" s="83"/>
      <c r="E33" s="83"/>
    </row>
    <row r="34" spans="1:5" x14ac:dyDescent="0.25">
      <c r="A34" s="75" t="s">
        <v>18</v>
      </c>
      <c r="B34" s="75"/>
      <c r="C34" s="75"/>
      <c r="D34" s="75"/>
      <c r="E34" s="75"/>
    </row>
    <row r="35" spans="1:5" x14ac:dyDescent="0.25">
      <c r="A35" s="84" t="s">
        <v>31</v>
      </c>
      <c r="B35" s="84"/>
      <c r="C35" s="84"/>
      <c r="D35" s="84"/>
      <c r="E35" s="5"/>
    </row>
    <row r="36" spans="1:5" x14ac:dyDescent="0.25">
      <c r="B36" s="81" t="s">
        <v>19</v>
      </c>
      <c r="C36" s="81"/>
      <c r="D36" s="81"/>
      <c r="E36" s="6" t="s">
        <v>6</v>
      </c>
    </row>
    <row r="37" spans="1:5" x14ac:dyDescent="0.25">
      <c r="A37" s="32"/>
      <c r="B37" s="32"/>
      <c r="C37" s="32"/>
      <c r="D37" s="32"/>
      <c r="E37" s="32"/>
    </row>
    <row r="38" spans="1:5" x14ac:dyDescent="0.25">
      <c r="A38" s="84" t="s">
        <v>32</v>
      </c>
      <c r="B38" s="84"/>
      <c r="C38" s="84"/>
      <c r="D38" s="84"/>
      <c r="E38" s="5"/>
    </row>
    <row r="39" spans="1:5" x14ac:dyDescent="0.25">
      <c r="B39" s="81" t="s">
        <v>19</v>
      </c>
      <c r="C39" s="81"/>
      <c r="D39" s="81"/>
      <c r="E39" s="6" t="s">
        <v>6</v>
      </c>
    </row>
    <row r="41" spans="1:5" x14ac:dyDescent="0.25">
      <c r="A41" s="20" t="s">
        <v>41</v>
      </c>
    </row>
    <row r="42" spans="1:5" x14ac:dyDescent="0.25">
      <c r="A42" s="20" t="s">
        <v>42</v>
      </c>
    </row>
    <row r="43" spans="1:5" x14ac:dyDescent="0.25">
      <c r="A43" s="14" t="s">
        <v>38</v>
      </c>
    </row>
    <row r="44" spans="1:5" x14ac:dyDescent="0.25">
      <c r="A44" s="2" t="s">
        <v>46</v>
      </c>
      <c r="B44" s="15">
        <f>'1кв'!B54</f>
        <v>28290.707999999999</v>
      </c>
    </row>
    <row r="45" spans="1:5" ht="15.75" x14ac:dyDescent="0.25">
      <c r="A45" s="16" t="s">
        <v>64</v>
      </c>
      <c r="B45" s="17"/>
    </row>
    <row r="46" spans="1:5" x14ac:dyDescent="0.25">
      <c r="A46" s="2" t="s">
        <v>40</v>
      </c>
      <c r="B46" s="17">
        <v>27902.42</v>
      </c>
    </row>
    <row r="47" spans="1:5" x14ac:dyDescent="0.25">
      <c r="A47" s="2" t="s">
        <v>48</v>
      </c>
      <c r="B47" s="17">
        <v>450</v>
      </c>
    </row>
    <row r="48" spans="1:5" x14ac:dyDescent="0.25">
      <c r="A48" s="2" t="s">
        <v>44</v>
      </c>
      <c r="B48" s="17">
        <v>2055.9299999999998</v>
      </c>
    </row>
    <row r="49" spans="1:2" ht="30" x14ac:dyDescent="0.25">
      <c r="A49" s="31" t="s">
        <v>43</v>
      </c>
      <c r="B49" s="17">
        <f>E26</f>
        <v>26914.631999999998</v>
      </c>
    </row>
    <row r="50" spans="1:2" x14ac:dyDescent="0.25">
      <c r="A50" s="18" t="s">
        <v>39</v>
      </c>
      <c r="B50" s="15">
        <f>B44+B46+B47+B48-B49</f>
        <v>31784.425999999999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19" zoomScaleNormal="100" zoomScaleSheetLayoutView="100" workbookViewId="0">
      <selection activeCell="E27" sqref="E27:E2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0" t="s">
        <v>11</v>
      </c>
      <c r="B1" s="70"/>
      <c r="C1" s="70"/>
      <c r="D1" s="70"/>
      <c r="E1" s="70"/>
    </row>
    <row r="2" spans="1:5" ht="36" customHeight="1" x14ac:dyDescent="0.25">
      <c r="A2" s="71" t="s">
        <v>12</v>
      </c>
      <c r="B2" s="72"/>
      <c r="C2" s="72"/>
      <c r="D2" s="72"/>
      <c r="E2" s="72"/>
    </row>
    <row r="3" spans="1:5" x14ac:dyDescent="0.25">
      <c r="A3" s="73" t="s">
        <v>66</v>
      </c>
      <c r="B3" s="73"/>
      <c r="C3" s="73"/>
      <c r="D3" s="73"/>
      <c r="E3" s="73"/>
    </row>
    <row r="4" spans="1:5" s="1" customFormat="1" ht="30" x14ac:dyDescent="0.25">
      <c r="A4" s="34" t="s">
        <v>13</v>
      </c>
      <c r="B4" s="4"/>
      <c r="C4" s="4"/>
      <c r="D4" s="4"/>
      <c r="E4" s="37" t="s">
        <v>67</v>
      </c>
    </row>
    <row r="5" spans="1:5" x14ac:dyDescent="0.25">
      <c r="A5" s="40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ht="15.75" customHeight="1" x14ac:dyDescent="0.25">
      <c r="A7" s="69" t="s">
        <v>25</v>
      </c>
      <c r="B7" s="69"/>
      <c r="C7" s="69"/>
      <c r="D7" s="69"/>
      <c r="E7" s="69"/>
    </row>
    <row r="8" spans="1:5" x14ac:dyDescent="0.25">
      <c r="A8" s="77" t="s">
        <v>1</v>
      </c>
      <c r="B8" s="77"/>
      <c r="C8" s="77"/>
      <c r="D8" s="77"/>
      <c r="E8" s="77"/>
    </row>
    <row r="9" spans="1:5" ht="17.25" customHeight="1" x14ac:dyDescent="0.25">
      <c r="A9" s="75" t="s">
        <v>26</v>
      </c>
      <c r="B9" s="75"/>
      <c r="C9" s="75"/>
      <c r="D9" s="75"/>
      <c r="E9" s="75"/>
    </row>
    <row r="10" spans="1:5" ht="24.75" customHeight="1" x14ac:dyDescent="0.25">
      <c r="A10" s="78" t="s">
        <v>14</v>
      </c>
      <c r="B10" s="79"/>
      <c r="C10" s="79"/>
      <c r="D10" s="79"/>
      <c r="E10" s="79"/>
    </row>
    <row r="11" spans="1:5" ht="32.25" customHeight="1" x14ac:dyDescent="0.25">
      <c r="A11" s="75" t="s">
        <v>27</v>
      </c>
      <c r="B11" s="75"/>
      <c r="C11" s="75"/>
      <c r="D11" s="75"/>
      <c r="E11" s="75"/>
    </row>
    <row r="12" spans="1:5" ht="17.25" customHeight="1" x14ac:dyDescent="0.25">
      <c r="A12" s="77" t="s">
        <v>15</v>
      </c>
      <c r="B12" s="80"/>
      <c r="C12" s="80"/>
      <c r="D12" s="80"/>
      <c r="E12" s="80"/>
    </row>
    <row r="13" spans="1:5" x14ac:dyDescent="0.25">
      <c r="A13" s="75" t="s">
        <v>23</v>
      </c>
      <c r="B13" s="75"/>
      <c r="C13" s="75"/>
      <c r="D13" s="75"/>
      <c r="E13" s="75"/>
    </row>
    <row r="14" spans="1:5" ht="11.25" customHeight="1" x14ac:dyDescent="0.25">
      <c r="A14" s="77" t="s">
        <v>2</v>
      </c>
      <c r="B14" s="80"/>
      <c r="C14" s="80"/>
      <c r="D14" s="80"/>
      <c r="E14" s="80"/>
    </row>
    <row r="15" spans="1:5" ht="18.75" customHeight="1" x14ac:dyDescent="0.25">
      <c r="A15" s="75" t="s">
        <v>22</v>
      </c>
      <c r="B15" s="75"/>
      <c r="C15" s="75"/>
      <c r="D15" s="75"/>
      <c r="E15" s="75"/>
    </row>
    <row r="16" spans="1:5" ht="14.25" customHeight="1" x14ac:dyDescent="0.25">
      <c r="A16" s="77" t="s">
        <v>16</v>
      </c>
      <c r="B16" s="80"/>
      <c r="C16" s="80"/>
      <c r="D16" s="80"/>
      <c r="E16" s="80"/>
    </row>
    <row r="17" spans="1:7" ht="30.75" customHeight="1" x14ac:dyDescent="0.25">
      <c r="A17" s="75" t="s">
        <v>17</v>
      </c>
      <c r="B17" s="75"/>
      <c r="C17" s="75"/>
      <c r="D17" s="75"/>
      <c r="E17" s="75"/>
    </row>
    <row r="18" spans="1:7" ht="58.15" customHeight="1" x14ac:dyDescent="0.25">
      <c r="A18" s="75" t="s">
        <v>28</v>
      </c>
      <c r="B18" s="75"/>
      <c r="C18" s="75"/>
      <c r="D18" s="75"/>
      <c r="E18" s="75"/>
    </row>
    <row r="19" spans="1:7" ht="33" customHeight="1" x14ac:dyDescent="0.25">
      <c r="A19" s="76" t="s">
        <v>29</v>
      </c>
      <c r="B19" s="76"/>
      <c r="C19" s="76"/>
      <c r="D19" s="76"/>
      <c r="E19" s="76"/>
    </row>
    <row r="20" spans="1:7" ht="19.5" customHeight="1" x14ac:dyDescent="0.25">
      <c r="A20" s="76"/>
      <c r="B20" s="76"/>
      <c r="C20" s="76"/>
      <c r="D20" s="76"/>
      <c r="E20" s="76"/>
      <c r="F20" s="2">
        <f>37.8+588.6</f>
        <v>626.4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47</v>
      </c>
      <c r="B22" s="9" t="s">
        <v>37</v>
      </c>
      <c r="C22" s="3" t="s">
        <v>4</v>
      </c>
      <c r="D22" s="3">
        <v>10.210000000000001</v>
      </c>
      <c r="E22" s="8">
        <f>D22*F20*G20</f>
        <v>19186.631999999998</v>
      </c>
    </row>
    <row r="23" spans="1:7" x14ac:dyDescent="0.25">
      <c r="A23" s="7" t="s">
        <v>45</v>
      </c>
      <c r="B23" s="9" t="s">
        <v>24</v>
      </c>
      <c r="C23" s="3" t="s">
        <v>4</v>
      </c>
      <c r="D23" s="3">
        <v>3.6</v>
      </c>
      <c r="E23" s="8">
        <f>D23*F20*G20</f>
        <v>6765.12</v>
      </c>
    </row>
    <row r="24" spans="1:7" ht="62.25" customHeight="1" x14ac:dyDescent="0.25">
      <c r="A24" s="7" t="s">
        <v>69</v>
      </c>
      <c r="B24" s="9" t="s">
        <v>68</v>
      </c>
      <c r="C24" s="3" t="s">
        <v>4</v>
      </c>
      <c r="D24" s="3"/>
      <c r="E24" s="8">
        <f>790.76*3</f>
        <v>2372.2799999999997</v>
      </c>
    </row>
    <row r="25" spans="1:7" s="19" customFormat="1" x14ac:dyDescent="0.25">
      <c r="A25" s="24" t="s">
        <v>33</v>
      </c>
      <c r="B25" s="9" t="s">
        <v>68</v>
      </c>
      <c r="C25" s="21" t="s">
        <v>35</v>
      </c>
      <c r="D25" s="21"/>
      <c r="E25" s="22">
        <v>991.2</v>
      </c>
    </row>
    <row r="26" spans="1:7" s="19" customFormat="1" x14ac:dyDescent="0.25">
      <c r="A26" s="44" t="s">
        <v>70</v>
      </c>
      <c r="B26" s="9" t="s">
        <v>73</v>
      </c>
      <c r="C26" s="21" t="s">
        <v>51</v>
      </c>
      <c r="D26" s="45">
        <v>1.5</v>
      </c>
      <c r="E26" s="22">
        <f>D26*218.47</f>
        <v>327.70499999999998</v>
      </c>
    </row>
    <row r="27" spans="1:7" s="19" customFormat="1" x14ac:dyDescent="0.25">
      <c r="A27" s="25" t="s">
        <v>71</v>
      </c>
      <c r="B27" s="9" t="s">
        <v>73</v>
      </c>
      <c r="C27" s="21" t="s">
        <v>35</v>
      </c>
      <c r="D27" s="30"/>
      <c r="E27" s="22">
        <v>5561.28</v>
      </c>
    </row>
    <row r="28" spans="1:7" s="19" customFormat="1" x14ac:dyDescent="0.25">
      <c r="A28" s="25" t="s">
        <v>75</v>
      </c>
      <c r="B28" s="9" t="s">
        <v>74</v>
      </c>
      <c r="C28" s="21" t="s">
        <v>35</v>
      </c>
      <c r="D28" s="30"/>
      <c r="E28" s="22">
        <v>1630.95</v>
      </c>
    </row>
    <row r="29" spans="1:7" s="19" customFormat="1" x14ac:dyDescent="0.25">
      <c r="A29" s="44" t="s">
        <v>72</v>
      </c>
      <c r="B29" s="9" t="s">
        <v>74</v>
      </c>
      <c r="C29" s="21" t="s">
        <v>51</v>
      </c>
      <c r="D29" s="45">
        <v>1</v>
      </c>
      <c r="E29" s="22">
        <f>D29*218.47</f>
        <v>218.47</v>
      </c>
    </row>
    <row r="30" spans="1:7" ht="22.15" customHeight="1" x14ac:dyDescent="0.25">
      <c r="A30" s="10" t="s">
        <v>30</v>
      </c>
      <c r="B30" s="11"/>
      <c r="C30" s="12"/>
      <c r="D30" s="12"/>
      <c r="E30" s="13">
        <f>SUM(E22:E29)</f>
        <v>37053.636999999995</v>
      </c>
    </row>
    <row r="31" spans="1:7" ht="18" customHeight="1" x14ac:dyDescent="0.25"/>
    <row r="32" spans="1:7" ht="33.6" customHeight="1" x14ac:dyDescent="0.25">
      <c r="A32" s="82" t="s">
        <v>76</v>
      </c>
      <c r="B32" s="82"/>
      <c r="C32" s="82"/>
      <c r="D32" s="82"/>
      <c r="E32" s="82"/>
    </row>
    <row r="33" spans="1:5" ht="30.75" customHeight="1" x14ac:dyDescent="0.25">
      <c r="A33" s="75" t="s">
        <v>21</v>
      </c>
      <c r="B33" s="75"/>
      <c r="C33" s="75"/>
      <c r="D33" s="75"/>
      <c r="E33" s="75"/>
    </row>
    <row r="34" spans="1:5" x14ac:dyDescent="0.25">
      <c r="A34" s="75" t="s">
        <v>20</v>
      </c>
      <c r="B34" s="75"/>
      <c r="C34" s="75"/>
      <c r="D34" s="75"/>
      <c r="E34" s="75"/>
    </row>
    <row r="35" spans="1:5" x14ac:dyDescent="0.25">
      <c r="A35" s="75" t="s">
        <v>36</v>
      </c>
      <c r="B35" s="75"/>
      <c r="C35" s="75"/>
      <c r="D35" s="75"/>
      <c r="E35" s="75"/>
    </row>
    <row r="36" spans="1:5" x14ac:dyDescent="0.25">
      <c r="A36" s="75" t="s">
        <v>18</v>
      </c>
      <c r="B36" s="75"/>
      <c r="C36" s="75"/>
      <c r="D36" s="75"/>
      <c r="E36" s="75"/>
    </row>
    <row r="37" spans="1:5" x14ac:dyDescent="0.25">
      <c r="A37" s="83" t="s">
        <v>5</v>
      </c>
      <c r="B37" s="83"/>
      <c r="C37" s="83"/>
      <c r="D37" s="83"/>
      <c r="E37" s="83"/>
    </row>
    <row r="38" spans="1:5" x14ac:dyDescent="0.25">
      <c r="A38" s="75" t="s">
        <v>18</v>
      </c>
      <c r="B38" s="75"/>
      <c r="C38" s="75"/>
      <c r="D38" s="75"/>
      <c r="E38" s="75"/>
    </row>
    <row r="39" spans="1:5" x14ac:dyDescent="0.25">
      <c r="A39" s="84" t="s">
        <v>31</v>
      </c>
      <c r="B39" s="84"/>
      <c r="C39" s="84"/>
      <c r="D39" s="84"/>
      <c r="E39" s="5"/>
    </row>
    <row r="40" spans="1:5" x14ac:dyDescent="0.25">
      <c r="B40" s="81" t="s">
        <v>19</v>
      </c>
      <c r="C40" s="81"/>
      <c r="D40" s="81"/>
      <c r="E40" s="6" t="s">
        <v>6</v>
      </c>
    </row>
    <row r="41" spans="1:5" x14ac:dyDescent="0.25">
      <c r="A41" s="39"/>
      <c r="B41" s="39"/>
      <c r="C41" s="39"/>
      <c r="D41" s="39"/>
      <c r="E41" s="39"/>
    </row>
    <row r="42" spans="1:5" x14ac:dyDescent="0.25">
      <c r="A42" s="84" t="s">
        <v>32</v>
      </c>
      <c r="B42" s="84"/>
      <c r="C42" s="84"/>
      <c r="D42" s="84"/>
      <c r="E42" s="5"/>
    </row>
    <row r="43" spans="1:5" x14ac:dyDescent="0.25">
      <c r="B43" s="81" t="s">
        <v>19</v>
      </c>
      <c r="C43" s="81"/>
      <c r="D43" s="81"/>
      <c r="E43" s="6" t="s">
        <v>6</v>
      </c>
    </row>
    <row r="45" spans="1:5" x14ac:dyDescent="0.25">
      <c r="A45" s="20" t="s">
        <v>41</v>
      </c>
    </row>
    <row r="46" spans="1:5" x14ac:dyDescent="0.25">
      <c r="A46" s="20" t="s">
        <v>42</v>
      </c>
    </row>
    <row r="47" spans="1:5" x14ac:dyDescent="0.25">
      <c r="A47" s="14" t="s">
        <v>38</v>
      </c>
    </row>
    <row r="48" spans="1:5" x14ac:dyDescent="0.25">
      <c r="A48" s="2" t="s">
        <v>46</v>
      </c>
      <c r="B48" s="15">
        <f>'2кв'!B50</f>
        <v>31784.425999999999</v>
      </c>
    </row>
    <row r="49" spans="1:2" ht="15.75" x14ac:dyDescent="0.25">
      <c r="A49" s="16" t="s">
        <v>78</v>
      </c>
      <c r="B49" s="17"/>
    </row>
    <row r="50" spans="1:2" x14ac:dyDescent="0.25">
      <c r="A50" s="2" t="s">
        <v>40</v>
      </c>
      <c r="B50" s="17">
        <v>34664.519999999997</v>
      </c>
    </row>
    <row r="51" spans="1:2" x14ac:dyDescent="0.25">
      <c r="A51" s="2" t="s">
        <v>48</v>
      </c>
      <c r="B51" s="17">
        <v>450</v>
      </c>
    </row>
    <row r="52" spans="1:2" x14ac:dyDescent="0.25">
      <c r="A52" s="2" t="s">
        <v>44</v>
      </c>
      <c r="B52" s="17">
        <v>2055.9299999999998</v>
      </c>
    </row>
    <row r="53" spans="1:2" ht="30" x14ac:dyDescent="0.25">
      <c r="A53" s="38" t="s">
        <v>43</v>
      </c>
      <c r="B53" s="17">
        <f>E30</f>
        <v>37053.636999999995</v>
      </c>
    </row>
    <row r="54" spans="1:2" x14ac:dyDescent="0.25">
      <c r="A54" s="18" t="s">
        <v>39</v>
      </c>
      <c r="B54" s="15">
        <f>B48+B50+B51+B52-B53</f>
        <v>31901.238999999994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7:E37"/>
    <mergeCell ref="A15:E15"/>
    <mergeCell ref="A16:E16"/>
    <mergeCell ref="A17:E17"/>
    <mergeCell ref="A18:E18"/>
    <mergeCell ref="A19:E19"/>
    <mergeCell ref="A20:E20"/>
    <mergeCell ref="A32:E32"/>
    <mergeCell ref="A33:E33"/>
    <mergeCell ref="A34:E34"/>
    <mergeCell ref="A35:E35"/>
    <mergeCell ref="A36:E36"/>
    <mergeCell ref="A38:E38"/>
    <mergeCell ref="A39:D39"/>
    <mergeCell ref="B40:D40"/>
    <mergeCell ref="A42:D42"/>
    <mergeCell ref="B43:D4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zoomScaleNormal="100" zoomScaleSheetLayoutView="100" workbookViewId="0">
      <selection activeCell="A24" sqref="A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70" t="s">
        <v>11</v>
      </c>
      <c r="B1" s="70"/>
      <c r="C1" s="70"/>
      <c r="D1" s="70"/>
      <c r="E1" s="70"/>
    </row>
    <row r="2" spans="1:5" ht="36" customHeight="1" x14ac:dyDescent="0.25">
      <c r="A2" s="71" t="s">
        <v>12</v>
      </c>
      <c r="B2" s="72"/>
      <c r="C2" s="72"/>
      <c r="D2" s="72"/>
      <c r="E2" s="72"/>
    </row>
    <row r="3" spans="1:5" x14ac:dyDescent="0.25">
      <c r="A3" s="73" t="s">
        <v>79</v>
      </c>
      <c r="B3" s="73"/>
      <c r="C3" s="73"/>
      <c r="D3" s="73"/>
      <c r="E3" s="73"/>
    </row>
    <row r="4" spans="1:5" s="1" customFormat="1" ht="15.75" x14ac:dyDescent="0.25">
      <c r="A4" s="34" t="s">
        <v>13</v>
      </c>
      <c r="B4" s="4"/>
      <c r="C4" s="4"/>
      <c r="D4" s="74" t="s">
        <v>80</v>
      </c>
      <c r="E4" s="74"/>
    </row>
    <row r="5" spans="1:5" x14ac:dyDescent="0.25">
      <c r="A5" s="43"/>
      <c r="B5" s="4"/>
      <c r="C5" s="4"/>
      <c r="D5" s="4"/>
      <c r="E5" s="4"/>
    </row>
    <row r="6" spans="1:5" x14ac:dyDescent="0.25">
      <c r="A6" s="75" t="s">
        <v>0</v>
      </c>
      <c r="B6" s="75"/>
      <c r="C6" s="75"/>
      <c r="D6" s="75"/>
      <c r="E6" s="75"/>
    </row>
    <row r="7" spans="1:5" ht="15.75" customHeight="1" x14ac:dyDescent="0.25">
      <c r="A7" s="69" t="s">
        <v>25</v>
      </c>
      <c r="B7" s="69"/>
      <c r="C7" s="69"/>
      <c r="D7" s="69"/>
      <c r="E7" s="69"/>
    </row>
    <row r="8" spans="1:5" x14ac:dyDescent="0.25">
      <c r="A8" s="77" t="s">
        <v>1</v>
      </c>
      <c r="B8" s="77"/>
      <c r="C8" s="77"/>
      <c r="D8" s="77"/>
      <c r="E8" s="77"/>
    </row>
    <row r="9" spans="1:5" ht="17.25" customHeight="1" x14ac:dyDescent="0.25">
      <c r="A9" s="75" t="s">
        <v>26</v>
      </c>
      <c r="B9" s="75"/>
      <c r="C9" s="75"/>
      <c r="D9" s="75"/>
      <c r="E9" s="75"/>
    </row>
    <row r="10" spans="1:5" ht="24.75" customHeight="1" x14ac:dyDescent="0.25">
      <c r="A10" s="78" t="s">
        <v>14</v>
      </c>
      <c r="B10" s="79"/>
      <c r="C10" s="79"/>
      <c r="D10" s="79"/>
      <c r="E10" s="79"/>
    </row>
    <row r="11" spans="1:5" ht="32.25" customHeight="1" x14ac:dyDescent="0.25">
      <c r="A11" s="75" t="s">
        <v>27</v>
      </c>
      <c r="B11" s="75"/>
      <c r="C11" s="75"/>
      <c r="D11" s="75"/>
      <c r="E11" s="75"/>
    </row>
    <row r="12" spans="1:5" ht="17.25" customHeight="1" x14ac:dyDescent="0.25">
      <c r="A12" s="77" t="s">
        <v>15</v>
      </c>
      <c r="B12" s="80"/>
      <c r="C12" s="80"/>
      <c r="D12" s="80"/>
      <c r="E12" s="80"/>
    </row>
    <row r="13" spans="1:5" x14ac:dyDescent="0.25">
      <c r="A13" s="75" t="s">
        <v>23</v>
      </c>
      <c r="B13" s="75"/>
      <c r="C13" s="75"/>
      <c r="D13" s="75"/>
      <c r="E13" s="75"/>
    </row>
    <row r="14" spans="1:5" ht="11.25" customHeight="1" x14ac:dyDescent="0.25">
      <c r="A14" s="77" t="s">
        <v>2</v>
      </c>
      <c r="B14" s="80"/>
      <c r="C14" s="80"/>
      <c r="D14" s="80"/>
      <c r="E14" s="80"/>
    </row>
    <row r="15" spans="1:5" ht="18.75" customHeight="1" x14ac:dyDescent="0.25">
      <c r="A15" s="75" t="s">
        <v>22</v>
      </c>
      <c r="B15" s="75"/>
      <c r="C15" s="75"/>
      <c r="D15" s="75"/>
      <c r="E15" s="75"/>
    </row>
    <row r="16" spans="1:5" ht="14.25" customHeight="1" x14ac:dyDescent="0.25">
      <c r="A16" s="77" t="s">
        <v>16</v>
      </c>
      <c r="B16" s="80"/>
      <c r="C16" s="80"/>
      <c r="D16" s="80"/>
      <c r="E16" s="80"/>
    </row>
    <row r="17" spans="1:7" ht="30.75" customHeight="1" x14ac:dyDescent="0.25">
      <c r="A17" s="75" t="s">
        <v>17</v>
      </c>
      <c r="B17" s="75"/>
      <c r="C17" s="75"/>
      <c r="D17" s="75"/>
      <c r="E17" s="75"/>
    </row>
    <row r="18" spans="1:7" ht="58.15" customHeight="1" x14ac:dyDescent="0.25">
      <c r="A18" s="75" t="s">
        <v>28</v>
      </c>
      <c r="B18" s="75"/>
      <c r="C18" s="75"/>
      <c r="D18" s="75"/>
      <c r="E18" s="75"/>
    </row>
    <row r="19" spans="1:7" ht="33" customHeight="1" x14ac:dyDescent="0.25">
      <c r="A19" s="76" t="s">
        <v>29</v>
      </c>
      <c r="B19" s="76"/>
      <c r="C19" s="76"/>
      <c r="D19" s="76"/>
      <c r="E19" s="76"/>
    </row>
    <row r="20" spans="1:7" ht="19.5" customHeight="1" x14ac:dyDescent="0.25">
      <c r="A20" s="76"/>
      <c r="B20" s="76"/>
      <c r="C20" s="76"/>
      <c r="D20" s="76"/>
      <c r="E20" s="76"/>
      <c r="F20" s="2">
        <f>37.8+588.6</f>
        <v>626.4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47</v>
      </c>
      <c r="B22" s="9" t="s">
        <v>37</v>
      </c>
      <c r="C22" s="3" t="s">
        <v>4</v>
      </c>
      <c r="D22" s="3">
        <v>10.210000000000001</v>
      </c>
      <c r="E22" s="8">
        <f>D22*F20*G20</f>
        <v>19186.631999999998</v>
      </c>
    </row>
    <row r="23" spans="1:7" x14ac:dyDescent="0.25">
      <c r="A23" s="7" t="s">
        <v>45</v>
      </c>
      <c r="B23" s="9" t="s">
        <v>24</v>
      </c>
      <c r="C23" s="3" t="s">
        <v>4</v>
      </c>
      <c r="D23" s="3">
        <v>3.6</v>
      </c>
      <c r="E23" s="8">
        <f>D23*F20*G20</f>
        <v>6765.12</v>
      </c>
    </row>
    <row r="24" spans="1:7" ht="62.25" customHeight="1" x14ac:dyDescent="0.25">
      <c r="A24" s="7" t="s">
        <v>69</v>
      </c>
      <c r="B24" s="9" t="s">
        <v>81</v>
      </c>
      <c r="C24" s="3" t="s">
        <v>4</v>
      </c>
      <c r="D24" s="3"/>
      <c r="E24" s="8">
        <f>790.76*3</f>
        <v>2372.2799999999997</v>
      </c>
    </row>
    <row r="25" spans="1:7" s="19" customFormat="1" x14ac:dyDescent="0.25">
      <c r="A25" s="24" t="s">
        <v>33</v>
      </c>
      <c r="B25" s="9" t="s">
        <v>81</v>
      </c>
      <c r="C25" s="21" t="s">
        <v>35</v>
      </c>
      <c r="D25" s="21"/>
      <c r="E25" s="22">
        <v>0</v>
      </c>
    </row>
    <row r="26" spans="1:7" ht="22.15" customHeight="1" x14ac:dyDescent="0.25">
      <c r="A26" s="10" t="s">
        <v>30</v>
      </c>
      <c r="B26" s="11"/>
      <c r="C26" s="12"/>
      <c r="D26" s="12"/>
      <c r="E26" s="13">
        <f>SUM(E22:E25)</f>
        <v>28324.031999999996</v>
      </c>
    </row>
    <row r="27" spans="1:7" ht="18" customHeight="1" x14ac:dyDescent="0.25"/>
    <row r="28" spans="1:7" ht="33.6" customHeight="1" x14ac:dyDescent="0.25">
      <c r="A28" s="82" t="s">
        <v>82</v>
      </c>
      <c r="B28" s="82"/>
      <c r="C28" s="82"/>
      <c r="D28" s="82"/>
      <c r="E28" s="82"/>
    </row>
    <row r="29" spans="1:7" ht="30.75" customHeight="1" x14ac:dyDescent="0.25">
      <c r="A29" s="75" t="s">
        <v>21</v>
      </c>
      <c r="B29" s="75"/>
      <c r="C29" s="75"/>
      <c r="D29" s="75"/>
      <c r="E29" s="75"/>
    </row>
    <row r="30" spans="1:7" x14ac:dyDescent="0.25">
      <c r="A30" s="75" t="s">
        <v>20</v>
      </c>
      <c r="B30" s="75"/>
      <c r="C30" s="75"/>
      <c r="D30" s="75"/>
      <c r="E30" s="75"/>
    </row>
    <row r="31" spans="1:7" x14ac:dyDescent="0.25">
      <c r="A31" s="75" t="s">
        <v>36</v>
      </c>
      <c r="B31" s="75"/>
      <c r="C31" s="75"/>
      <c r="D31" s="75"/>
      <c r="E31" s="75"/>
    </row>
    <row r="32" spans="1:7" x14ac:dyDescent="0.25">
      <c r="A32" s="75" t="s">
        <v>18</v>
      </c>
      <c r="B32" s="75"/>
      <c r="C32" s="75"/>
      <c r="D32" s="75"/>
      <c r="E32" s="75"/>
    </row>
    <row r="33" spans="1:5" x14ac:dyDescent="0.25">
      <c r="A33" s="83" t="s">
        <v>5</v>
      </c>
      <c r="B33" s="83"/>
      <c r="C33" s="83"/>
      <c r="D33" s="83"/>
      <c r="E33" s="83"/>
    </row>
    <row r="34" spans="1:5" x14ac:dyDescent="0.25">
      <c r="A34" s="75" t="s">
        <v>18</v>
      </c>
      <c r="B34" s="75"/>
      <c r="C34" s="75"/>
      <c r="D34" s="75"/>
      <c r="E34" s="75"/>
    </row>
    <row r="35" spans="1:5" x14ac:dyDescent="0.25">
      <c r="A35" s="84" t="s">
        <v>31</v>
      </c>
      <c r="B35" s="84"/>
      <c r="C35" s="84"/>
      <c r="D35" s="84"/>
      <c r="E35" s="5"/>
    </row>
    <row r="36" spans="1:5" x14ac:dyDescent="0.25">
      <c r="B36" s="81" t="s">
        <v>19</v>
      </c>
      <c r="C36" s="81"/>
      <c r="D36" s="81"/>
      <c r="E36" s="6" t="s">
        <v>6</v>
      </c>
    </row>
    <row r="37" spans="1:5" x14ac:dyDescent="0.25">
      <c r="A37" s="42"/>
      <c r="B37" s="42"/>
      <c r="C37" s="42"/>
      <c r="D37" s="42"/>
      <c r="E37" s="42"/>
    </row>
    <row r="38" spans="1:5" x14ac:dyDescent="0.25">
      <c r="A38" s="84" t="s">
        <v>32</v>
      </c>
      <c r="B38" s="84"/>
      <c r="C38" s="84"/>
      <c r="D38" s="84"/>
      <c r="E38" s="5"/>
    </row>
    <row r="39" spans="1:5" x14ac:dyDescent="0.25">
      <c r="B39" s="81" t="s">
        <v>19</v>
      </c>
      <c r="C39" s="81"/>
      <c r="D39" s="81"/>
      <c r="E39" s="6" t="s">
        <v>6</v>
      </c>
    </row>
    <row r="41" spans="1:5" x14ac:dyDescent="0.25">
      <c r="A41" s="20" t="s">
        <v>41</v>
      </c>
    </row>
    <row r="42" spans="1:5" x14ac:dyDescent="0.25">
      <c r="A42" s="20" t="s">
        <v>42</v>
      </c>
    </row>
    <row r="43" spans="1:5" x14ac:dyDescent="0.25">
      <c r="A43" s="14" t="s">
        <v>38</v>
      </c>
    </row>
    <row r="44" spans="1:5" x14ac:dyDescent="0.25">
      <c r="A44" s="2" t="s">
        <v>46</v>
      </c>
      <c r="B44" s="15">
        <f>'3кв'!B54</f>
        <v>31901.238999999994</v>
      </c>
    </row>
    <row r="45" spans="1:5" ht="15.75" x14ac:dyDescent="0.25">
      <c r="A45" s="16" t="s">
        <v>78</v>
      </c>
      <c r="B45" s="17"/>
    </row>
    <row r="46" spans="1:5" x14ac:dyDescent="0.25">
      <c r="A46" s="2" t="s">
        <v>40</v>
      </c>
      <c r="B46" s="17">
        <v>28714.1</v>
      </c>
    </row>
    <row r="47" spans="1:5" x14ac:dyDescent="0.25">
      <c r="A47" s="2" t="s">
        <v>48</v>
      </c>
      <c r="B47" s="17">
        <v>450</v>
      </c>
    </row>
    <row r="48" spans="1:5" x14ac:dyDescent="0.25">
      <c r="A48" s="2" t="s">
        <v>44</v>
      </c>
      <c r="B48" s="17">
        <f>2140.98+56.7</f>
        <v>2197.6799999999998</v>
      </c>
    </row>
    <row r="49" spans="1:2" ht="30" x14ac:dyDescent="0.25">
      <c r="A49" s="41" t="s">
        <v>43</v>
      </c>
      <c r="B49" s="17">
        <f>E26</f>
        <v>28324.031999999996</v>
      </c>
    </row>
    <row r="50" spans="1:2" x14ac:dyDescent="0.25">
      <c r="A50" s="18" t="s">
        <v>39</v>
      </c>
      <c r="B50" s="15">
        <f>B44+B46+B47+B48-B49</f>
        <v>34938.986999999994</v>
      </c>
    </row>
  </sheetData>
  <mergeCells count="30">
    <mergeCell ref="A38:D38"/>
    <mergeCell ref="B39:D39"/>
    <mergeCell ref="A14:E14"/>
    <mergeCell ref="A8:E8"/>
    <mergeCell ref="A34:E34"/>
    <mergeCell ref="A35:D35"/>
    <mergeCell ref="B36:D36"/>
    <mergeCell ref="A9:E9"/>
    <mergeCell ref="A10:E10"/>
    <mergeCell ref="A11:E11"/>
    <mergeCell ref="A12:E12"/>
    <mergeCell ref="A13:E13"/>
    <mergeCell ref="A32:E32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1:E1"/>
    <mergeCell ref="A2:E2"/>
    <mergeCell ref="A3:E3"/>
    <mergeCell ref="A6:E6"/>
    <mergeCell ref="A7:E7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view="pageBreakPreview" topLeftCell="A10" zoomScaleNormal="100" zoomScaleSheetLayoutView="100" workbookViewId="0">
      <selection activeCell="B33" sqref="B33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6" t="s">
        <v>83</v>
      </c>
      <c r="B1" s="86"/>
      <c r="C1" s="86"/>
      <c r="D1" s="46"/>
    </row>
    <row r="2" spans="1:5" ht="15.75" x14ac:dyDescent="0.25">
      <c r="A2" s="87" t="s">
        <v>84</v>
      </c>
      <c r="B2" s="87"/>
      <c r="C2" s="87"/>
      <c r="D2" s="16"/>
    </row>
    <row r="3" spans="1:5" ht="15.75" x14ac:dyDescent="0.25">
      <c r="A3" s="87" t="s">
        <v>85</v>
      </c>
      <c r="B3" s="87"/>
      <c r="C3" s="87"/>
      <c r="D3" s="16"/>
    </row>
    <row r="4" spans="1:5" ht="15.75" x14ac:dyDescent="0.25">
      <c r="A4" s="86" t="s">
        <v>102</v>
      </c>
      <c r="B4" s="86"/>
      <c r="C4" s="86"/>
      <c r="D4" s="46"/>
    </row>
    <row r="5" spans="1:5" ht="15.75" x14ac:dyDescent="0.25">
      <c r="A5" s="88"/>
      <c r="B5" s="88"/>
      <c r="C5" s="88"/>
      <c r="D5" s="1"/>
    </row>
    <row r="6" spans="1:5" ht="15.75" x14ac:dyDescent="0.25">
      <c r="A6" s="16"/>
      <c r="B6" s="47" t="s">
        <v>86</v>
      </c>
      <c r="C6" s="48">
        <f>'1кв'!B48</f>
        <v>51860.49</v>
      </c>
      <c r="D6" s="49"/>
    </row>
    <row r="7" spans="1:5" ht="15.75" x14ac:dyDescent="0.25">
      <c r="A7" s="16"/>
      <c r="B7" s="47" t="s">
        <v>103</v>
      </c>
      <c r="C7" s="48"/>
      <c r="D7" s="49"/>
    </row>
    <row r="8" spans="1:5" ht="15.75" x14ac:dyDescent="0.25">
      <c r="A8" s="50" t="s">
        <v>87</v>
      </c>
      <c r="B8" s="51" t="s">
        <v>88</v>
      </c>
      <c r="C8" s="52">
        <f>'1кв'!B50+'2кв'!B46+'3кв'!B50+'4кв'!B46</f>
        <v>121803.85</v>
      </c>
      <c r="D8" s="53"/>
    </row>
    <row r="9" spans="1:5" ht="30" x14ac:dyDescent="0.25">
      <c r="A9" s="50"/>
      <c r="B9" s="54" t="s">
        <v>105</v>
      </c>
      <c r="C9" s="52">
        <f>'1кв'!B51+'2кв'!B47+'3кв'!B51+'4кв'!B47</f>
        <v>1800</v>
      </c>
      <c r="D9" s="53"/>
    </row>
    <row r="10" spans="1:5" ht="15.75" x14ac:dyDescent="0.25">
      <c r="A10" s="50"/>
      <c r="B10" s="54" t="s">
        <v>104</v>
      </c>
      <c r="C10" s="52">
        <f>'1кв'!B52+'2кв'!B48+'3кв'!B52+'4кв'!B48</f>
        <v>8365.4699999999993</v>
      </c>
      <c r="D10" s="53"/>
    </row>
    <row r="11" spans="1:5" ht="15.75" x14ac:dyDescent="0.25">
      <c r="A11" s="55"/>
      <c r="B11" s="51" t="s">
        <v>89</v>
      </c>
      <c r="C11" s="56">
        <f>SUM(C8:C10)</f>
        <v>131969.32</v>
      </c>
      <c r="D11" s="49"/>
    </row>
    <row r="12" spans="1:5" ht="15.75" x14ac:dyDescent="0.25">
      <c r="A12" s="1"/>
      <c r="B12" s="85"/>
      <c r="C12" s="85"/>
      <c r="D12" s="57"/>
    </row>
    <row r="13" spans="1:5" ht="15.75" x14ac:dyDescent="0.25">
      <c r="A13" s="58" t="s">
        <v>90</v>
      </c>
      <c r="B13" s="23" t="s">
        <v>91</v>
      </c>
      <c r="C13" s="59">
        <f>'1кв'!E22+'2кв'!E22+'3кв'!E22+'4кв'!E22</f>
        <v>74566.655999999988</v>
      </c>
      <c r="D13" s="57"/>
    </row>
    <row r="14" spans="1:5" ht="15.75" x14ac:dyDescent="0.25">
      <c r="A14" s="1"/>
      <c r="B14" s="7" t="s">
        <v>45</v>
      </c>
      <c r="C14" s="59">
        <f>'1кв'!E23+'2кв'!E23+'3кв'!E23+'4кв'!E23</f>
        <v>26421.552</v>
      </c>
      <c r="D14" s="57"/>
      <c r="E14" s="60"/>
    </row>
    <row r="15" spans="1:5" ht="30" x14ac:dyDescent="0.25">
      <c r="B15" s="7" t="s">
        <v>69</v>
      </c>
      <c r="C15" s="59">
        <f>'1кв'!E24+'2кв'!E24+'3кв'!E24+'4кв'!E24</f>
        <v>9489.119999999999</v>
      </c>
      <c r="D15" s="57"/>
    </row>
    <row r="16" spans="1:5" ht="15.75" x14ac:dyDescent="0.25">
      <c r="A16" s="58"/>
      <c r="B16" s="61" t="s">
        <v>33</v>
      </c>
      <c r="C16" s="59">
        <f>'1кв'!E25+'2кв'!E25+'3кв'!E25+'4кв'!E25</f>
        <v>1379.7</v>
      </c>
      <c r="D16" s="57"/>
    </row>
    <row r="17" spans="1:5" ht="15.75" x14ac:dyDescent="0.25">
      <c r="A17" s="58"/>
      <c r="B17" s="62" t="s">
        <v>106</v>
      </c>
      <c r="C17" s="63">
        <f>1*206.95+2.5*218.47</f>
        <v>753.125</v>
      </c>
      <c r="D17" s="57"/>
    </row>
    <row r="18" spans="1:5" ht="15.75" x14ac:dyDescent="0.25">
      <c r="A18" s="58"/>
      <c r="B18" s="64" t="s">
        <v>92</v>
      </c>
      <c r="C18" s="63">
        <f>SUM(C20:C24)</f>
        <v>36280.67</v>
      </c>
      <c r="D18" s="57"/>
    </row>
    <row r="19" spans="1:5" ht="15.75" x14ac:dyDescent="0.25">
      <c r="A19" s="58"/>
      <c r="B19" s="65" t="s">
        <v>93</v>
      </c>
      <c r="C19" s="63"/>
      <c r="D19" s="57"/>
    </row>
    <row r="20" spans="1:5" ht="15.75" x14ac:dyDescent="0.25">
      <c r="A20" s="58"/>
      <c r="B20" s="25" t="s">
        <v>111</v>
      </c>
      <c r="C20" s="22">
        <v>4430.3599999999997</v>
      </c>
      <c r="D20" s="57"/>
    </row>
    <row r="21" spans="1:5" ht="15.75" x14ac:dyDescent="0.25">
      <c r="A21" s="58"/>
      <c r="B21" s="25" t="s">
        <v>110</v>
      </c>
      <c r="C21" s="22">
        <v>16733.080000000002</v>
      </c>
      <c r="D21" s="57"/>
    </row>
    <row r="22" spans="1:5" ht="15.75" x14ac:dyDescent="0.25">
      <c r="A22" s="58"/>
      <c r="B22" s="25" t="s">
        <v>109</v>
      </c>
      <c r="C22" s="22">
        <v>7925</v>
      </c>
      <c r="D22" s="57"/>
    </row>
    <row r="23" spans="1:5" ht="15.75" x14ac:dyDescent="0.25">
      <c r="A23" s="58"/>
      <c r="B23" s="25" t="s">
        <v>108</v>
      </c>
      <c r="C23" s="22">
        <v>5561.28</v>
      </c>
      <c r="D23" s="57"/>
    </row>
    <row r="24" spans="1:5" ht="15.75" x14ac:dyDescent="0.25">
      <c r="A24" s="58"/>
      <c r="B24" s="25" t="s">
        <v>107</v>
      </c>
      <c r="C24" s="22">
        <v>1630.95</v>
      </c>
      <c r="D24" s="57"/>
    </row>
    <row r="25" spans="1:5" ht="15.75" x14ac:dyDescent="0.25">
      <c r="A25" s="1"/>
      <c r="B25" s="66" t="s">
        <v>94</v>
      </c>
      <c r="C25" s="67">
        <f>SUM(C13:C18)</f>
        <v>148890.82299999997</v>
      </c>
      <c r="D25" s="57"/>
      <c r="E25" s="60"/>
    </row>
    <row r="26" spans="1:5" ht="15.75" x14ac:dyDescent="0.25">
      <c r="A26" s="1"/>
      <c r="B26" s="68" t="s">
        <v>95</v>
      </c>
      <c r="C26" s="67">
        <f>C6+C11-C25</f>
        <v>34938.987000000023</v>
      </c>
      <c r="D26" s="57"/>
    </row>
    <row r="27" spans="1:5" ht="15.75" x14ac:dyDescent="0.25">
      <c r="A27" s="1"/>
      <c r="B27" s="50"/>
      <c r="C27" s="50"/>
      <c r="D27" s="57"/>
    </row>
    <row r="28" spans="1:5" ht="15.75" x14ac:dyDescent="0.25">
      <c r="A28" s="1"/>
      <c r="B28" s="89" t="s">
        <v>112</v>
      </c>
      <c r="C28" s="89"/>
      <c r="D28" s="57"/>
    </row>
    <row r="29" spans="1:5" ht="15.75" x14ac:dyDescent="0.25">
      <c r="A29" s="1"/>
      <c r="B29" s="89" t="s">
        <v>113</v>
      </c>
      <c r="C29" s="89">
        <v>6541.91</v>
      </c>
      <c r="D29" s="57"/>
    </row>
    <row r="30" spans="1:5" ht="15.75" x14ac:dyDescent="0.25">
      <c r="A30" s="1"/>
      <c r="B30" s="90" t="s">
        <v>114</v>
      </c>
      <c r="C30" s="90">
        <v>16322.57</v>
      </c>
      <c r="D30" s="57"/>
    </row>
    <row r="31" spans="1:5" ht="15.75" x14ac:dyDescent="0.25">
      <c r="A31" s="1"/>
      <c r="B31" s="89" t="s">
        <v>115</v>
      </c>
      <c r="C31" s="89">
        <f>C30-C29</f>
        <v>9780.66</v>
      </c>
      <c r="D31" s="57"/>
    </row>
    <row r="32" spans="1:5" ht="15.75" x14ac:dyDescent="0.25">
      <c r="A32" s="1"/>
      <c r="B32" s="50"/>
      <c r="C32" s="50"/>
      <c r="D32" s="57"/>
    </row>
    <row r="33" spans="1:4" ht="15.75" x14ac:dyDescent="0.25">
      <c r="A33" s="1"/>
      <c r="B33" s="50"/>
      <c r="C33" s="50"/>
      <c r="D33" s="57"/>
    </row>
    <row r="34" spans="1:4" ht="15.75" x14ac:dyDescent="0.25">
      <c r="A34" s="50" t="s">
        <v>96</v>
      </c>
      <c r="C34" s="50"/>
      <c r="D34" s="57"/>
    </row>
    <row r="35" spans="1:4" ht="15.75" x14ac:dyDescent="0.25">
      <c r="A35" s="1"/>
      <c r="B35" s="50"/>
      <c r="C35" s="50"/>
      <c r="D35" s="57"/>
    </row>
    <row r="36" spans="1:4" ht="15.75" x14ac:dyDescent="0.25">
      <c r="A36" s="1"/>
      <c r="B36" s="50"/>
      <c r="C36" s="50"/>
      <c r="D36" s="57"/>
    </row>
    <row r="37" spans="1:4" ht="15.75" x14ac:dyDescent="0.25">
      <c r="A37" s="1" t="s">
        <v>97</v>
      </c>
      <c r="B37" s="50" t="s">
        <v>98</v>
      </c>
      <c r="C37" s="50"/>
      <c r="D37" s="57"/>
    </row>
    <row r="38" spans="1:4" ht="15.75" x14ac:dyDescent="0.25">
      <c r="A38" s="1"/>
      <c r="B38" s="50" t="s">
        <v>99</v>
      </c>
      <c r="C38" s="50"/>
      <c r="D38" s="57"/>
    </row>
    <row r="39" spans="1:4" ht="15.75" x14ac:dyDescent="0.25">
      <c r="A39" s="1"/>
      <c r="B39" s="50" t="s">
        <v>100</v>
      </c>
      <c r="C39" s="50"/>
      <c r="D39" s="57"/>
    </row>
    <row r="40" spans="1:4" ht="15.75" x14ac:dyDescent="0.25">
      <c r="A40" s="1"/>
      <c r="B40" s="50"/>
      <c r="C40" s="50"/>
      <c r="D40" s="57"/>
    </row>
    <row r="41" spans="1:4" ht="15.75" x14ac:dyDescent="0.25">
      <c r="A41" s="1"/>
      <c r="B41" s="50"/>
      <c r="C41" s="50"/>
      <c r="D41" s="57"/>
    </row>
    <row r="42" spans="1:4" ht="15.75" x14ac:dyDescent="0.25">
      <c r="A42" s="1"/>
      <c r="B42" s="50" t="s">
        <v>101</v>
      </c>
      <c r="C42" s="50"/>
      <c r="D42" s="57"/>
    </row>
    <row r="43" spans="1:4" ht="15.75" x14ac:dyDescent="0.25">
      <c r="A43" s="1"/>
      <c r="B43" s="50"/>
      <c r="C43" s="50"/>
      <c r="D43" s="57"/>
    </row>
    <row r="44" spans="1:4" ht="15.75" x14ac:dyDescent="0.25">
      <c r="A44" s="1"/>
      <c r="B44" s="50"/>
      <c r="C44" s="50"/>
      <c r="D44" s="57"/>
    </row>
    <row r="45" spans="1:4" ht="15.75" x14ac:dyDescent="0.25">
      <c r="A45" s="1"/>
      <c r="B45" s="50"/>
      <c r="C45" s="50"/>
      <c r="D45" s="57"/>
    </row>
    <row r="46" spans="1:4" ht="15.75" x14ac:dyDescent="0.25">
      <c r="A46" s="1"/>
      <c r="B46" s="50"/>
      <c r="C46" s="50"/>
      <c r="D46" s="57"/>
    </row>
  </sheetData>
  <mergeCells count="6">
    <mergeCell ref="B12:C12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2022-03-09T13:27:45Z</dcterms:modified>
</cp:coreProperties>
</file>