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14910" yWindow="3765" windowWidth="12045" windowHeight="15345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'1кв'!$A$1:$E$48</definedName>
    <definedName name="_xlnm.Print_Area" localSheetId="1">'2кв'!$A$1:$E$50</definedName>
    <definedName name="_xlnm.Print_Area" localSheetId="2">'3кв'!$A$1:$E$45</definedName>
    <definedName name="_xlnm.Print_Area" localSheetId="3">'4кв'!$A$1:$E$45</definedName>
    <definedName name="_xlnm.Print_Area" localSheetId="4">отчет!$A$1:$C$42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31" l="1"/>
  <c r="C24" i="31"/>
  <c r="B43" i="30"/>
  <c r="E25" i="30"/>
  <c r="C29" i="31" l="1"/>
  <c r="C28" i="31"/>
  <c r="C27" i="31"/>
  <c r="C25" i="31"/>
  <c r="C23" i="31"/>
  <c r="C22" i="31"/>
  <c r="C21" i="31"/>
  <c r="C20" i="31"/>
  <c r="C19" i="31"/>
  <c r="C18" i="31"/>
  <c r="C6" i="31"/>
  <c r="B41" i="30" l="1"/>
  <c r="C13" i="31"/>
  <c r="C14" i="31" s="1"/>
  <c r="E18" i="30"/>
  <c r="E17" i="30"/>
  <c r="C16" i="31" l="1"/>
  <c r="E26" i="30"/>
  <c r="B44" i="30" s="1"/>
  <c r="B45" i="30" s="1"/>
  <c r="C17" i="31"/>
  <c r="C31" i="31"/>
  <c r="C32" i="31" s="1"/>
  <c r="B43" i="29"/>
  <c r="E24" i="29"/>
  <c r="B48" i="28" l="1"/>
  <c r="E29" i="28"/>
  <c r="E28" i="28"/>
  <c r="E26" i="28"/>
  <c r="E24" i="28"/>
  <c r="E18" i="29"/>
  <c r="E17" i="29"/>
  <c r="E18" i="28"/>
  <c r="E17" i="28"/>
  <c r="E26" i="29" l="1"/>
  <c r="B49" i="28"/>
  <c r="B44" i="29"/>
  <c r="E25" i="27" l="1"/>
  <c r="E18" i="27" l="1"/>
  <c r="E17" i="27"/>
  <c r="E27" i="27" s="1"/>
  <c r="B47" i="27" l="1"/>
  <c r="B48" i="27" s="1"/>
  <c r="B46" i="28" s="1"/>
  <c r="B50" i="28" s="1"/>
  <c r="B41" i="29" s="1"/>
  <c r="B45" i="29" s="1"/>
</calcChain>
</file>

<file path=xl/sharedStrings.xml><?xml version="1.0" encoding="utf-8"?>
<sst xmlns="http://schemas.openxmlformats.org/spreadsheetml/2006/main" count="312" uniqueCount="110">
  <si>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</si>
  <si>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</si>
  <si>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</si>
  <si>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</si>
  <si>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</si>
  <si>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</si>
  <si>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</si>
  <si>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</si>
  <si>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</si>
  <si>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</si>
  <si>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</si>
  <si>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</si>
  <si>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</si>
  <si>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</si>
  <si>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</si>
  <si>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</si>
  <si>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</si>
  <si>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</si>
  <si>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</si>
  <si>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45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</si>
  <si>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Кошман Марии Федоровны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</si>
  <si>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 от 06.03.2015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</si>
  <si>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</si>
  <si>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</si>
  <si>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1 квартал</t>
  </si>
  <si>
    <t>руб.</t>
  </si>
  <si>
    <t>Стоимость материалов</t>
  </si>
  <si>
    <t>Итого расходов:</t>
  </si>
  <si>
    <t>Заказчик - Собственники МКД, в лице председателя совета МКД Кошман М.Ф.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</si>
  <si>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</si>
  <si>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</si>
  <si>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</si>
  <si>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</si>
  <si>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 xml:space="preserve">Расходы по содержанию и тек. Ремонту </t>
  </si>
  <si>
    <t>Остаток на начало квартала</t>
  </si>
  <si>
    <t>определена приложением № 9 к договору</t>
  </si>
  <si>
    <t xml:space="preserve">Расходы по управлению МКД </t>
  </si>
  <si>
    <t>Услуги по содержанию многоквартирного дома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</si>
  <si>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</si>
  <si>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</si>
  <si>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</si>
  <si>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</si>
  <si>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Дератизация, дезинсекция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</si>
  <si>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</si>
  <si>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</si>
  <si>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S квартир = 2694,2м2</t>
  </si>
  <si>
    <t>за 1 квартал 2025 года</t>
  </si>
  <si>
    <t>31.03.2025 г.</t>
  </si>
  <si>
    <t>Замена доводчика (кв.47)</t>
  </si>
  <si>
    <t>февраль</t>
  </si>
  <si>
    <t>ч/ч</t>
  </si>
  <si>
    <t xml:space="preserve">           2. Всего за период с "01" 01  2025 г. по "31" 03  2025 г. выполнено работ (оказано услуг) на общую сумму двести девять тысяч девятьсот восемьдесят четыре рубля 99 копеек.</t>
  </si>
  <si>
    <t>Предъявлено населению 225767,01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</si>
  <si>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</si>
  <si>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</si>
  <si>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</si>
  <si>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</si>
  <si>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</si>
  <si>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</si>
  <si>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МАФ на детской площадке (смета)</t>
  </si>
  <si>
    <t>Частичный ремонт ролликодрома</t>
  </si>
  <si>
    <t>Обустройство укрытий в подвале  (смета)</t>
  </si>
  <si>
    <t>апрель</t>
  </si>
  <si>
    <t>июнь</t>
  </si>
  <si>
    <t>ч/час</t>
  </si>
  <si>
    <t xml:space="preserve">Ремонт  лавочки </t>
  </si>
  <si>
    <t>Предъявлено населению 229203,04</t>
  </si>
  <si>
    <t xml:space="preserve">           2. Всего за период с "01" 04  2025 г. по "30" 06  2025 г. выполнено работ (оказано услуг) на общую сумму двести двадцать воемь тысяч четыреста тридцать девять рублей 72 копейки</t>
  </si>
  <si>
    <t>поверка и ремонт ОДПУ ТЭ (узел)</t>
  </si>
  <si>
    <t>сентябрь</t>
  </si>
  <si>
    <t xml:space="preserve">           2. Всего за период с "01" 07  2025 г. по "30" 09  2025 г. выполнено работ (оказано услуг) на общую сумму двести сорок пять тысяч пятьсот пятьдесят восемь рублей 76 копеек.</t>
  </si>
  <si>
    <t>Предъявлено населению 248441,49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</si>
  <si>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</si>
  <si>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</si>
  <si>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</si>
  <si>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</si>
  <si>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45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</si>
  <si>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</si>
  <si>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</si>
  <si>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</si>
  <si>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</si>
  <si>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</si>
  <si>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</si>
  <si>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</si>
  <si>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</si>
  <si>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</si>
  <si>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</si>
  <si>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</si>
  <si>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</si>
  <si>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</si>
  <si>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</si>
  <si>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</si>
  <si>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Замена крана на стояке отопления в подвале (кв.19)</t>
  </si>
  <si>
    <t>ноябрь</t>
  </si>
  <si>
    <t>Предъявлено населению 249942,99</t>
  </si>
  <si>
    <t>Начислено всего 9493654,53</t>
  </si>
  <si>
    <t>* горячая вода на СОИ - 0</t>
  </si>
  <si>
    <t>* водоотведение на СОИ- 0</t>
  </si>
  <si>
    <t>* холодная вода на СОИ-0</t>
  </si>
  <si>
    <t>* электроэнергия на СОИ- 16949,01</t>
  </si>
  <si>
    <t xml:space="preserve">           2. Всего за период с "01" 10  2025 г. по "31" 12  2025 г. выполнено работ (оказано услуг) на общую сумму двести двадцатьтысяч шестьсот пять рублей 45 копеек</t>
  </si>
  <si>
    <t xml:space="preserve">Окраска МАФ на детской площадке </t>
  </si>
  <si>
    <t xml:space="preserve">Устройство укрытия в подвале  </t>
  </si>
  <si>
    <t xml:space="preserve">поверка и ремонт ОДПУ ТЭ </t>
  </si>
  <si>
    <t>Непредвиденные работы 8  ч/ч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</si>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</sst>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_-* #,##0.00_р_._-;\-* #,##0.00_р_._-;_-* \-??_р_._-;_-@_-"/>
    <numFmt numFmtId="167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6" fillId="0" borderId="0"/>
    <xf numFmtId="0" fontId="16" fillId="0" borderId="0"/>
    <xf numFmtId="166" fontId="16" fillId="0" borderId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43" fontId="4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39" fontId="7" fillId="0" borderId="0" xfId="1" applyNumberFormat="1" applyFont="1"/>
    <xf numFmtId="39" fontId="4" fillId="0" borderId="0" xfId="1" applyNumberFormat="1" applyFont="1"/>
    <xf numFmtId="39" fontId="4" fillId="0" borderId="0" xfId="0" applyNumberFormat="1" applyFont="1"/>
    <xf numFmtId="39" fontId="7" fillId="0" borderId="0" xfId="0" applyNumberFormat="1" applyFont="1"/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1" xfId="0" applyFont="1" applyBorder="1"/>
    <xf numFmtId="0" fontId="10" fillId="0" borderId="1" xfId="0" applyFont="1" applyBorder="1" applyAlignment="1"/>
    <xf numFmtId="0" fontId="17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1" xfId="0" applyFont="1" applyBorder="1"/>
    <xf numFmtId="0" fontId="10" fillId="0" borderId="3" xfId="0" applyFont="1" applyBorder="1"/>
    <xf numFmtId="0" fontId="10" fillId="0" borderId="4" xfId="0" applyFont="1" applyBorder="1" applyAlignment="1">
      <alignment wrapText="1"/>
    </xf>
    <xf numFmtId="0" fontId="10" fillId="0" borderId="4" xfId="0" applyFont="1" applyBorder="1"/>
    <xf numFmtId="0" fontId="10" fillId="0" borderId="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7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0" xfId="1" applyNumberFormat="1" applyFont="1" applyBorder="1"/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6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topLeftCell="A17" zoomScaleSheetLayoutView="100" workbookViewId="0">
      <selection activeCell="H37" sqref="H3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4.5703125" style="2" customWidth="1"/>
    <col min="8" max="8" width="12" style="2" customWidth="1"/>
    <col min="9" max="16384" width="9.140625" style="2"/>
  </cols>
  <sheetData>
    <row r="1" spans="1:7" ht="15.75" x14ac:dyDescent="0.25">
      <c r="A1" s="92" t="s">
        <v>10</v>
      </c>
      <c r="B1" s="92"/>
      <c r="C1" s="92"/>
      <c r="D1" s="92"/>
      <c r="E1" s="92"/>
    </row>
    <row r="2" spans="1:7" ht="35.25" customHeight="1" x14ac:dyDescent="0.25">
      <c r="A2" s="93" t="s">
        <v>11</v>
      </c>
      <c r="B2" s="94"/>
      <c r="C2" s="94"/>
      <c r="D2" s="94"/>
      <c r="E2" s="94"/>
    </row>
    <row r="3" spans="1:7" x14ac:dyDescent="0.25">
      <c r="A3" s="95" t="s">
        <v>46</v>
      </c>
      <c r="B3" s="95"/>
      <c r="C3" s="95"/>
      <c r="D3" s="95"/>
      <c r="E3" s="95"/>
    </row>
    <row r="4" spans="1:7" s="1" customFormat="1" ht="15.75" x14ac:dyDescent="0.25">
      <c r="A4" s="29" t="s">
        <v>12</v>
      </c>
      <c r="B4" s="30"/>
      <c r="C4" s="30"/>
      <c r="D4" s="37"/>
      <c r="E4" s="36" t="s">
        <v>47</v>
      </c>
    </row>
    <row r="5" spans="1:7" ht="22.9" customHeight="1" x14ac:dyDescent="0.25">
      <c r="A5" s="88" t="s">
        <v>0</v>
      </c>
      <c r="B5" s="88"/>
      <c r="C5" s="88"/>
      <c r="D5" s="88"/>
      <c r="E5" s="88"/>
    </row>
    <row r="6" spans="1:7" ht="13.9" customHeight="1" x14ac:dyDescent="0.25">
      <c r="A6" s="96" t="s">
        <v>19</v>
      </c>
      <c r="B6" s="96"/>
      <c r="C6" s="96"/>
      <c r="D6" s="96"/>
      <c r="E6" s="96"/>
    </row>
    <row r="7" spans="1:7" x14ac:dyDescent="0.25">
      <c r="A7" s="91" t="s">
        <v>1</v>
      </c>
      <c r="B7" s="91"/>
      <c r="C7" s="91"/>
      <c r="D7" s="91"/>
      <c r="E7" s="91"/>
    </row>
    <row r="8" spans="1:7" x14ac:dyDescent="0.25">
      <c r="A8" s="88" t="s">
        <v>20</v>
      </c>
      <c r="B8" s="88"/>
      <c r="C8" s="88"/>
      <c r="D8" s="88"/>
      <c r="E8" s="88"/>
    </row>
    <row r="9" spans="1:7" ht="28.5" customHeight="1" x14ac:dyDescent="0.25">
      <c r="A9" s="88" t="s">
        <v>21</v>
      </c>
      <c r="B9" s="88"/>
      <c r="C9" s="88"/>
      <c r="D9" s="88"/>
      <c r="E9" s="88"/>
    </row>
    <row r="10" spans="1:7" x14ac:dyDescent="0.25">
      <c r="A10" s="88" t="s">
        <v>17</v>
      </c>
      <c r="B10" s="88"/>
      <c r="C10" s="88"/>
      <c r="D10" s="88"/>
      <c r="E10" s="88"/>
    </row>
    <row r="11" spans="1:7" x14ac:dyDescent="0.25">
      <c r="A11" s="88" t="s">
        <v>43</v>
      </c>
      <c r="B11" s="88"/>
      <c r="C11" s="88"/>
      <c r="D11" s="88"/>
      <c r="E11" s="88"/>
    </row>
    <row r="12" spans="1:7" ht="34.5" customHeight="1" x14ac:dyDescent="0.25">
      <c r="A12" s="88" t="s">
        <v>13</v>
      </c>
      <c r="B12" s="88"/>
      <c r="C12" s="88"/>
      <c r="D12" s="88"/>
      <c r="E12" s="88"/>
    </row>
    <row r="13" spans="1:7" ht="61.5" customHeight="1" x14ac:dyDescent="0.25">
      <c r="A13" s="88" t="s">
        <v>22</v>
      </c>
      <c r="B13" s="88"/>
      <c r="C13" s="88"/>
      <c r="D13" s="88"/>
      <c r="E13" s="88"/>
    </row>
    <row r="14" spans="1:7" ht="31.5" customHeight="1" x14ac:dyDescent="0.25">
      <c r="A14" s="89" t="s">
        <v>23</v>
      </c>
      <c r="B14" s="89"/>
      <c r="C14" s="89"/>
      <c r="D14" s="89"/>
      <c r="E14" s="89"/>
    </row>
    <row r="15" spans="1:7" x14ac:dyDescent="0.25">
      <c r="A15" s="89"/>
      <c r="B15" s="89"/>
      <c r="C15" s="89"/>
      <c r="D15" s="89"/>
      <c r="E15" s="89"/>
      <c r="F15" s="2">
        <v>2694.2</v>
      </c>
      <c r="G15" s="2">
        <v>3</v>
      </c>
    </row>
    <row r="16" spans="1:7" ht="135" x14ac:dyDescent="0.25">
      <c r="A16" s="3" t="s">
        <v>6</v>
      </c>
      <c r="B16" s="3" t="s">
        <v>9</v>
      </c>
      <c r="C16" s="3" t="s">
        <v>2</v>
      </c>
      <c r="D16" s="3" t="s">
        <v>8</v>
      </c>
      <c r="E16" s="3" t="s">
        <v>7</v>
      </c>
    </row>
    <row r="17" spans="1:7" ht="38.25" x14ac:dyDescent="0.25">
      <c r="A17" s="15" t="s">
        <v>37</v>
      </c>
      <c r="B17" s="7" t="s">
        <v>35</v>
      </c>
      <c r="C17" s="3" t="s">
        <v>3</v>
      </c>
      <c r="D17" s="3">
        <v>18.37</v>
      </c>
      <c r="E17" s="6">
        <f>D17*F15*G15</f>
        <v>148477.36199999999</v>
      </c>
      <c r="G17" s="14"/>
    </row>
    <row r="18" spans="1:7" x14ac:dyDescent="0.25">
      <c r="A18" s="5" t="s">
        <v>36</v>
      </c>
      <c r="B18" s="7" t="s">
        <v>18</v>
      </c>
      <c r="C18" s="3" t="s">
        <v>3</v>
      </c>
      <c r="D18" s="3">
        <v>6.51</v>
      </c>
      <c r="E18" s="6">
        <f>D18*F15*G15</f>
        <v>52617.725999999995</v>
      </c>
      <c r="G18" s="14"/>
    </row>
    <row r="19" spans="1:7" x14ac:dyDescent="0.25">
      <c r="A19" s="5" t="s">
        <v>42</v>
      </c>
      <c r="B19" s="7" t="s">
        <v>24</v>
      </c>
      <c r="C19" s="3" t="s">
        <v>25</v>
      </c>
      <c r="D19" s="3"/>
      <c r="E19" s="6">
        <v>0</v>
      </c>
      <c r="G19" s="14"/>
    </row>
    <row r="20" spans="1:7" x14ac:dyDescent="0.25">
      <c r="A20" s="32" t="s">
        <v>39</v>
      </c>
      <c r="B20" s="7" t="s">
        <v>24</v>
      </c>
      <c r="C20" s="3" t="s">
        <v>25</v>
      </c>
      <c r="D20" s="3"/>
      <c r="E20" s="31">
        <v>0</v>
      </c>
    </row>
    <row r="21" spans="1:7" x14ac:dyDescent="0.25">
      <c r="A21" s="5" t="s">
        <v>40</v>
      </c>
      <c r="B21" s="7" t="s">
        <v>24</v>
      </c>
      <c r="C21" s="3" t="s">
        <v>25</v>
      </c>
      <c r="D21" s="3"/>
      <c r="E21" s="31">
        <v>4226.54</v>
      </c>
    </row>
    <row r="22" spans="1:7" x14ac:dyDescent="0.25">
      <c r="A22" s="5" t="s">
        <v>41</v>
      </c>
      <c r="B22" s="7" t="s">
        <v>24</v>
      </c>
      <c r="C22" s="3" t="s">
        <v>25</v>
      </c>
      <c r="D22" s="3"/>
      <c r="E22" s="31">
        <v>0</v>
      </c>
      <c r="G22" s="14"/>
    </row>
    <row r="23" spans="1:7" x14ac:dyDescent="0.25">
      <c r="A23" s="5" t="s">
        <v>38</v>
      </c>
      <c r="B23" s="7" t="s">
        <v>24</v>
      </c>
      <c r="C23" s="3" t="s">
        <v>25</v>
      </c>
      <c r="D23" s="3"/>
      <c r="E23" s="31">
        <v>0</v>
      </c>
    </row>
    <row r="24" spans="1:7" ht="15.75" x14ac:dyDescent="0.25">
      <c r="A24" s="5" t="s">
        <v>26</v>
      </c>
      <c r="B24" s="7" t="s">
        <v>24</v>
      </c>
      <c r="C24" s="3" t="s">
        <v>25</v>
      </c>
      <c r="D24" s="16"/>
      <c r="E24" s="31">
        <v>3995.84</v>
      </c>
      <c r="G24" s="14"/>
    </row>
    <row r="25" spans="1:7" ht="15.75" x14ac:dyDescent="0.25">
      <c r="A25" s="5" t="s">
        <v>48</v>
      </c>
      <c r="B25" s="7" t="s">
        <v>49</v>
      </c>
      <c r="C25" s="3" t="s">
        <v>50</v>
      </c>
      <c r="D25" s="16">
        <v>2</v>
      </c>
      <c r="E25" s="31">
        <f>D25*333.76</f>
        <v>667.52</v>
      </c>
      <c r="G25" s="14"/>
    </row>
    <row r="26" spans="1:7" ht="15.75" x14ac:dyDescent="0.25">
      <c r="A26" s="32"/>
      <c r="B26" s="38"/>
      <c r="C26" s="35"/>
      <c r="D26" s="33"/>
      <c r="E26" s="39"/>
      <c r="F26" s="34"/>
    </row>
    <row r="27" spans="1:7" x14ac:dyDescent="0.25">
      <c r="A27" s="8" t="s">
        <v>27</v>
      </c>
      <c r="B27" s="9"/>
      <c r="C27" s="10"/>
      <c r="D27" s="28"/>
      <c r="E27" s="11">
        <f>SUM(E17:E26)</f>
        <v>209984.98799999998</v>
      </c>
    </row>
    <row r="28" spans="1:7" ht="10.15" customHeight="1" x14ac:dyDescent="0.25"/>
    <row r="29" spans="1:7" ht="30.6" customHeight="1" x14ac:dyDescent="0.25">
      <c r="A29" s="90" t="s">
        <v>51</v>
      </c>
      <c r="B29" s="90"/>
      <c r="C29" s="90"/>
      <c r="D29" s="90"/>
      <c r="E29" s="90"/>
    </row>
    <row r="30" spans="1:7" ht="34.5" customHeight="1" x14ac:dyDescent="0.25">
      <c r="A30" s="88" t="s">
        <v>16</v>
      </c>
      <c r="B30" s="88"/>
      <c r="C30" s="88"/>
      <c r="D30" s="88"/>
      <c r="E30" s="88"/>
    </row>
    <row r="31" spans="1:7" ht="22.9" customHeight="1" x14ac:dyDescent="0.25">
      <c r="A31" s="88" t="s">
        <v>15</v>
      </c>
      <c r="B31" s="88"/>
      <c r="C31" s="88"/>
      <c r="D31" s="88"/>
      <c r="E31" s="88"/>
    </row>
    <row r="32" spans="1:7" x14ac:dyDescent="0.25">
      <c r="A32" s="88" t="s">
        <v>29</v>
      </c>
      <c r="B32" s="88"/>
      <c r="C32" s="88"/>
      <c r="D32" s="88"/>
      <c r="E32" s="88"/>
    </row>
    <row r="33" spans="1:5" x14ac:dyDescent="0.25">
      <c r="A33" s="41"/>
      <c r="B33" s="41"/>
      <c r="C33" s="41"/>
      <c r="D33" s="41"/>
      <c r="E33" s="41"/>
    </row>
    <row r="34" spans="1:5" x14ac:dyDescent="0.25">
      <c r="A34" s="41"/>
      <c r="B34" s="41"/>
      <c r="C34" s="41"/>
      <c r="D34" s="41"/>
      <c r="E34" s="41"/>
    </row>
    <row r="35" spans="1:5" x14ac:dyDescent="0.25">
      <c r="A35" s="41"/>
      <c r="B35" s="41"/>
      <c r="C35" s="41"/>
      <c r="D35" s="41"/>
      <c r="E35" s="41"/>
    </row>
    <row r="36" spans="1:5" x14ac:dyDescent="0.25">
      <c r="A36" s="85" t="s">
        <v>4</v>
      </c>
      <c r="B36" s="85"/>
      <c r="C36" s="85"/>
      <c r="D36" s="85"/>
      <c r="E36" s="85"/>
    </row>
    <row r="37" spans="1:5" x14ac:dyDescent="0.25">
      <c r="A37" s="86" t="s">
        <v>44</v>
      </c>
      <c r="B37" s="86"/>
      <c r="C37" s="86"/>
      <c r="D37" s="86"/>
      <c r="E37" s="86"/>
    </row>
    <row r="38" spans="1:5" x14ac:dyDescent="0.25">
      <c r="B38" s="87" t="s">
        <v>14</v>
      </c>
      <c r="C38" s="87"/>
      <c r="D38" s="87"/>
      <c r="E38" s="4" t="s">
        <v>5</v>
      </c>
    </row>
    <row r="39" spans="1:5" x14ac:dyDescent="0.25">
      <c r="A39" s="42"/>
      <c r="B39" s="42"/>
      <c r="C39" s="42"/>
      <c r="D39" s="42"/>
      <c r="E39" s="42"/>
    </row>
    <row r="40" spans="1:5" x14ac:dyDescent="0.25">
      <c r="A40" s="86" t="s">
        <v>28</v>
      </c>
      <c r="B40" s="86"/>
      <c r="C40" s="86"/>
      <c r="D40" s="86"/>
      <c r="E40" s="86"/>
    </row>
    <row r="41" spans="1:5" x14ac:dyDescent="0.25">
      <c r="B41" s="87" t="s">
        <v>14</v>
      </c>
      <c r="C41" s="87"/>
      <c r="D41" s="87"/>
      <c r="E41" s="4" t="s">
        <v>5</v>
      </c>
    </row>
    <row r="42" spans="1:5" x14ac:dyDescent="0.25">
      <c r="A42" s="40" t="s">
        <v>45</v>
      </c>
    </row>
    <row r="43" spans="1:5" x14ac:dyDescent="0.25">
      <c r="A43" s="12" t="s">
        <v>30</v>
      </c>
    </row>
    <row r="44" spans="1:5" ht="16.149999999999999" customHeight="1" x14ac:dyDescent="0.25">
      <c r="A44" s="12" t="s">
        <v>34</v>
      </c>
      <c r="B44" s="24">
        <v>-39505.78</v>
      </c>
    </row>
    <row r="45" spans="1:5" ht="30" x14ac:dyDescent="0.25">
      <c r="A45" s="43" t="s">
        <v>52</v>
      </c>
      <c r="B45" s="25"/>
    </row>
    <row r="46" spans="1:5" x14ac:dyDescent="0.25">
      <c r="A46" s="2" t="s">
        <v>31</v>
      </c>
      <c r="B46" s="25">
        <v>234898.89</v>
      </c>
    </row>
    <row r="47" spans="1:5" ht="30" x14ac:dyDescent="0.25">
      <c r="A47" s="43" t="s">
        <v>33</v>
      </c>
      <c r="B47" s="26">
        <f>E27</f>
        <v>209984.98799999998</v>
      </c>
    </row>
    <row r="48" spans="1:5" x14ac:dyDescent="0.25">
      <c r="A48" s="13" t="s">
        <v>32</v>
      </c>
      <c r="B48" s="27">
        <f>B44+B46-B47</f>
        <v>-14591.877999999968</v>
      </c>
    </row>
    <row r="50" spans="1:5" x14ac:dyDescent="0.25">
      <c r="B50" s="2">
        <v>-39505.78</v>
      </c>
    </row>
    <row r="51" spans="1:5" x14ac:dyDescent="0.25">
      <c r="A51" s="17"/>
      <c r="B51" s="18"/>
      <c r="C51" s="19"/>
      <c r="D51" s="18"/>
      <c r="E51" s="20"/>
    </row>
    <row r="52" spans="1:5" x14ac:dyDescent="0.25">
      <c r="A52" s="17"/>
      <c r="B52" s="18"/>
      <c r="C52" s="19"/>
      <c r="D52" s="18"/>
      <c r="E52" s="20"/>
    </row>
    <row r="53" spans="1:5" x14ac:dyDescent="0.25">
      <c r="A53" s="17"/>
      <c r="B53" s="18"/>
      <c r="C53" s="19"/>
      <c r="D53" s="18"/>
      <c r="E53" s="20"/>
    </row>
    <row r="54" spans="1:5" x14ac:dyDescent="0.25">
      <c r="A54" s="17"/>
      <c r="B54" s="18"/>
      <c r="C54" s="19"/>
      <c r="D54" s="18"/>
      <c r="E54" s="20"/>
    </row>
    <row r="55" spans="1:5" x14ac:dyDescent="0.25">
      <c r="A55" s="21"/>
      <c r="B55" s="22"/>
      <c r="C55" s="18"/>
      <c r="D55" s="22"/>
      <c r="E55" s="20"/>
    </row>
    <row r="56" spans="1:5" x14ac:dyDescent="0.25">
      <c r="A56" s="23"/>
      <c r="B56" s="22"/>
      <c r="C56" s="18"/>
      <c r="D56" s="22"/>
      <c r="E56" s="20"/>
    </row>
    <row r="57" spans="1:5" x14ac:dyDescent="0.25">
      <c r="A57" s="23"/>
      <c r="B57" s="22"/>
      <c r="C57" s="18"/>
      <c r="D57" s="22"/>
      <c r="E57" s="20"/>
    </row>
    <row r="58" spans="1:5" x14ac:dyDescent="0.25">
      <c r="A58" s="23"/>
      <c r="B58" s="22"/>
      <c r="C58" s="18"/>
      <c r="D58" s="22"/>
      <c r="E58" s="20"/>
    </row>
    <row r="59" spans="1:5" x14ac:dyDescent="0.25">
      <c r="A59" s="23"/>
      <c r="B59" s="22"/>
      <c r="C59" s="18"/>
      <c r="D59" s="22"/>
      <c r="E59" s="20"/>
    </row>
    <row r="60" spans="1:5" x14ac:dyDescent="0.25">
      <c r="A60" s="23"/>
      <c r="B60" s="22"/>
      <c r="C60" s="18"/>
      <c r="D60" s="22"/>
      <c r="E60" s="20"/>
    </row>
    <row r="61" spans="1:5" x14ac:dyDescent="0.25">
      <c r="A61" s="23"/>
      <c r="B61" s="22"/>
      <c r="C61" s="18"/>
      <c r="D61" s="22"/>
      <c r="E61" s="20"/>
    </row>
    <row r="62" spans="1:5" x14ac:dyDescent="0.25">
      <c r="A62" s="23"/>
      <c r="B62" s="22"/>
      <c r="C62" s="18"/>
      <c r="D62" s="22"/>
      <c r="E62" s="20"/>
    </row>
    <row r="63" spans="1:5" x14ac:dyDescent="0.25">
      <c r="A63" s="23"/>
      <c r="B63" s="22"/>
      <c r="C63" s="18"/>
      <c r="D63" s="22"/>
      <c r="E63" s="20"/>
    </row>
    <row r="64" spans="1:5" x14ac:dyDescent="0.25">
      <c r="A64" s="23"/>
      <c r="B64" s="22"/>
      <c r="C64" s="18"/>
      <c r="D64" s="22"/>
      <c r="E64" s="20"/>
    </row>
    <row r="65" spans="1:5" x14ac:dyDescent="0.25">
      <c r="A65" s="23"/>
      <c r="B65" s="22"/>
      <c r="C65" s="18"/>
      <c r="D65" s="22"/>
      <c r="E65" s="20"/>
    </row>
    <row r="66" spans="1:5" x14ac:dyDescent="0.25">
      <c r="A66" s="23"/>
      <c r="B66" s="22"/>
      <c r="C66" s="18"/>
      <c r="D66" s="22"/>
      <c r="E66" s="20"/>
    </row>
  </sheetData>
  <mergeCells count="23">
    <mergeCell ref="A7:E7"/>
    <mergeCell ref="A1:E1"/>
    <mergeCell ref="A2:E2"/>
    <mergeCell ref="A3:E3"/>
    <mergeCell ref="A5:E5"/>
    <mergeCell ref="A6:E6"/>
    <mergeCell ref="A32:E32"/>
    <mergeCell ref="A8:E8"/>
    <mergeCell ref="A9:E9"/>
    <mergeCell ref="A10:E10"/>
    <mergeCell ref="A11:E11"/>
    <mergeCell ref="A12:E12"/>
    <mergeCell ref="A13:E13"/>
    <mergeCell ref="A14:E14"/>
    <mergeCell ref="A15:E15"/>
    <mergeCell ref="A29:E29"/>
    <mergeCell ref="A30:E30"/>
    <mergeCell ref="A31:E31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topLeftCell="A17" zoomScaleSheetLayoutView="100" workbookViewId="0">
      <selection activeCell="A27" sqref="A2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4.5703125" style="2" customWidth="1"/>
    <col min="8" max="8" width="12" style="2" customWidth="1"/>
    <col min="9" max="16384" width="9.140625" style="2"/>
  </cols>
  <sheetData>
    <row r="1" spans="1:7" ht="15.75" x14ac:dyDescent="0.25">
      <c r="A1" s="92" t="s">
        <v>10</v>
      </c>
      <c r="B1" s="92"/>
      <c r="C1" s="92"/>
      <c r="D1" s="92"/>
      <c r="E1" s="92"/>
    </row>
    <row r="2" spans="1:7" ht="35.25" customHeight="1" x14ac:dyDescent="0.25">
      <c r="A2" s="93" t="s">
        <v>11</v>
      </c>
      <c r="B2" s="94"/>
      <c r="C2" s="94"/>
      <c r="D2" s="94"/>
      <c r="E2" s="94"/>
    </row>
    <row r="3" spans="1:7" x14ac:dyDescent="0.25">
      <c r="A3" s="95" t="s">
        <v>53</v>
      </c>
      <c r="B3" s="95"/>
      <c r="C3" s="95"/>
      <c r="D3" s="95"/>
      <c r="E3" s="95"/>
    </row>
    <row r="4" spans="1:7" s="1" customFormat="1" ht="15.75" x14ac:dyDescent="0.25">
      <c r="A4" s="29" t="s">
        <v>12</v>
      </c>
      <c r="B4" s="30"/>
      <c r="C4" s="30"/>
      <c r="D4" s="37"/>
      <c r="E4" s="36" t="s">
        <v>54</v>
      </c>
    </row>
    <row r="5" spans="1:7" ht="22.9" customHeight="1" x14ac:dyDescent="0.25">
      <c r="A5" s="88" t="s">
        <v>0</v>
      </c>
      <c r="B5" s="88"/>
      <c r="C5" s="88"/>
      <c r="D5" s="88"/>
      <c r="E5" s="88"/>
    </row>
    <row r="6" spans="1:7" ht="13.9" customHeight="1" x14ac:dyDescent="0.25">
      <c r="A6" s="96" t="s">
        <v>19</v>
      </c>
      <c r="B6" s="96"/>
      <c r="C6" s="96"/>
      <c r="D6" s="96"/>
      <c r="E6" s="96"/>
    </row>
    <row r="7" spans="1:7" x14ac:dyDescent="0.25">
      <c r="A7" s="91" t="s">
        <v>1</v>
      </c>
      <c r="B7" s="91"/>
      <c r="C7" s="91"/>
      <c r="D7" s="91"/>
      <c r="E7" s="91"/>
    </row>
    <row r="8" spans="1:7" x14ac:dyDescent="0.25">
      <c r="A8" s="88" t="s">
        <v>20</v>
      </c>
      <c r="B8" s="88"/>
      <c r="C8" s="88"/>
      <c r="D8" s="88"/>
      <c r="E8" s="88"/>
    </row>
    <row r="9" spans="1:7" ht="28.5" customHeight="1" x14ac:dyDescent="0.25">
      <c r="A9" s="88" t="s">
        <v>21</v>
      </c>
      <c r="B9" s="88"/>
      <c r="C9" s="88"/>
      <c r="D9" s="88"/>
      <c r="E9" s="88"/>
    </row>
    <row r="10" spans="1:7" x14ac:dyDescent="0.25">
      <c r="A10" s="88" t="s">
        <v>17</v>
      </c>
      <c r="B10" s="88"/>
      <c r="C10" s="88"/>
      <c r="D10" s="88"/>
      <c r="E10" s="88"/>
    </row>
    <row r="11" spans="1:7" x14ac:dyDescent="0.25">
      <c r="A11" s="88" t="s">
        <v>43</v>
      </c>
      <c r="B11" s="88"/>
      <c r="C11" s="88"/>
      <c r="D11" s="88"/>
      <c r="E11" s="88"/>
    </row>
    <row r="12" spans="1:7" ht="34.5" customHeight="1" x14ac:dyDescent="0.25">
      <c r="A12" s="88" t="s">
        <v>13</v>
      </c>
      <c r="B12" s="88"/>
      <c r="C12" s="88"/>
      <c r="D12" s="88"/>
      <c r="E12" s="88"/>
    </row>
    <row r="13" spans="1:7" ht="61.5" customHeight="1" x14ac:dyDescent="0.25">
      <c r="A13" s="88" t="s">
        <v>22</v>
      </c>
      <c r="B13" s="88"/>
      <c r="C13" s="88"/>
      <c r="D13" s="88"/>
      <c r="E13" s="88"/>
    </row>
    <row r="14" spans="1:7" ht="31.5" customHeight="1" x14ac:dyDescent="0.25">
      <c r="A14" s="89" t="s">
        <v>23</v>
      </c>
      <c r="B14" s="89"/>
      <c r="C14" s="89"/>
      <c r="D14" s="89"/>
      <c r="E14" s="89"/>
    </row>
    <row r="15" spans="1:7" x14ac:dyDescent="0.25">
      <c r="A15" s="89"/>
      <c r="B15" s="89"/>
      <c r="C15" s="89"/>
      <c r="D15" s="89"/>
      <c r="E15" s="89"/>
      <c r="F15" s="2">
        <v>2694.2</v>
      </c>
      <c r="G15" s="2">
        <v>3</v>
      </c>
    </row>
    <row r="16" spans="1:7" ht="135" x14ac:dyDescent="0.25">
      <c r="A16" s="3" t="s">
        <v>6</v>
      </c>
      <c r="B16" s="3" t="s">
        <v>9</v>
      </c>
      <c r="C16" s="3" t="s">
        <v>2</v>
      </c>
      <c r="D16" s="3" t="s">
        <v>8</v>
      </c>
      <c r="E16" s="3" t="s">
        <v>7</v>
      </c>
    </row>
    <row r="17" spans="1:7" ht="38.25" x14ac:dyDescent="0.25">
      <c r="A17" s="15" t="s">
        <v>37</v>
      </c>
      <c r="B17" s="7" t="s">
        <v>35</v>
      </c>
      <c r="C17" s="3" t="s">
        <v>3</v>
      </c>
      <c r="D17" s="3">
        <v>18.37</v>
      </c>
      <c r="E17" s="6">
        <f>D17*F15*G15</f>
        <v>148477.36199999999</v>
      </c>
      <c r="G17" s="14"/>
    </row>
    <row r="18" spans="1:7" x14ac:dyDescent="0.25">
      <c r="A18" s="5" t="s">
        <v>36</v>
      </c>
      <c r="B18" s="7" t="s">
        <v>18</v>
      </c>
      <c r="C18" s="3" t="s">
        <v>3</v>
      </c>
      <c r="D18" s="3">
        <v>6.51</v>
      </c>
      <c r="E18" s="6">
        <f>D18*F15*G15</f>
        <v>52617.725999999995</v>
      </c>
      <c r="G18" s="14"/>
    </row>
    <row r="19" spans="1:7" x14ac:dyDescent="0.25">
      <c r="A19" s="5" t="s">
        <v>42</v>
      </c>
      <c r="B19" s="7" t="s">
        <v>55</v>
      </c>
      <c r="C19" s="3" t="s">
        <v>25</v>
      </c>
      <c r="D19" s="3"/>
      <c r="E19" s="6">
        <v>0</v>
      </c>
      <c r="G19" s="14"/>
    </row>
    <row r="20" spans="1:7" x14ac:dyDescent="0.25">
      <c r="A20" s="32" t="s">
        <v>39</v>
      </c>
      <c r="B20" s="7" t="s">
        <v>55</v>
      </c>
      <c r="C20" s="3" t="s">
        <v>25</v>
      </c>
      <c r="D20" s="3"/>
      <c r="E20" s="31">
        <v>0</v>
      </c>
    </row>
    <row r="21" spans="1:7" x14ac:dyDescent="0.25">
      <c r="A21" s="5" t="s">
        <v>40</v>
      </c>
      <c r="B21" s="7" t="s">
        <v>55</v>
      </c>
      <c r="C21" s="3" t="s">
        <v>25</v>
      </c>
      <c r="D21" s="3"/>
      <c r="E21" s="31">
        <v>3799.67</v>
      </c>
    </row>
    <row r="22" spans="1:7" x14ac:dyDescent="0.25">
      <c r="A22" s="5" t="s">
        <v>41</v>
      </c>
      <c r="B22" s="7" t="s">
        <v>55</v>
      </c>
      <c r="C22" s="3" t="s">
        <v>25</v>
      </c>
      <c r="D22" s="3"/>
      <c r="E22" s="31">
        <v>0</v>
      </c>
      <c r="G22" s="14"/>
    </row>
    <row r="23" spans="1:7" x14ac:dyDescent="0.25">
      <c r="A23" s="5" t="s">
        <v>38</v>
      </c>
      <c r="B23" s="7" t="s">
        <v>55</v>
      </c>
      <c r="C23" s="3" t="s">
        <v>25</v>
      </c>
      <c r="D23" s="3"/>
      <c r="E23" s="31">
        <v>0</v>
      </c>
    </row>
    <row r="24" spans="1:7" ht="15.75" x14ac:dyDescent="0.25">
      <c r="A24" s="5" t="s">
        <v>26</v>
      </c>
      <c r="B24" s="7" t="s">
        <v>55</v>
      </c>
      <c r="C24" s="3" t="s">
        <v>25</v>
      </c>
      <c r="D24" s="16"/>
      <c r="E24" s="31">
        <f>2035.62+95+55.69+28+16.5+14.67</f>
        <v>2245.48</v>
      </c>
      <c r="G24" s="14"/>
    </row>
    <row r="25" spans="1:7" ht="30" x14ac:dyDescent="0.25">
      <c r="A25" s="51" t="s">
        <v>59</v>
      </c>
      <c r="B25" s="7" t="s">
        <v>62</v>
      </c>
      <c r="C25" s="3" t="s">
        <v>25</v>
      </c>
      <c r="D25" s="47"/>
      <c r="E25" s="31">
        <v>9955.2999999999993</v>
      </c>
      <c r="G25" s="14"/>
    </row>
    <row r="26" spans="1:7" ht="30" x14ac:dyDescent="0.25">
      <c r="A26" s="52" t="s">
        <v>60</v>
      </c>
      <c r="B26" s="7" t="s">
        <v>62</v>
      </c>
      <c r="C26" s="3" t="s">
        <v>64</v>
      </c>
      <c r="D26" s="48">
        <v>2</v>
      </c>
      <c r="E26" s="31">
        <f>D26*333.76</f>
        <v>667.52</v>
      </c>
      <c r="G26" s="14"/>
    </row>
    <row r="27" spans="1:7" ht="30" x14ac:dyDescent="0.25">
      <c r="A27" s="49" t="s">
        <v>61</v>
      </c>
      <c r="B27" s="7" t="s">
        <v>63</v>
      </c>
      <c r="C27" s="3" t="s">
        <v>25</v>
      </c>
      <c r="D27" s="50"/>
      <c r="E27" s="31">
        <v>9675.3799999999992</v>
      </c>
      <c r="G27" s="14"/>
    </row>
    <row r="28" spans="1:7" ht="15.75" x14ac:dyDescent="0.25">
      <c r="A28" s="49" t="s">
        <v>65</v>
      </c>
      <c r="B28" s="7" t="s">
        <v>63</v>
      </c>
      <c r="C28" s="35" t="s">
        <v>64</v>
      </c>
      <c r="D28" s="50">
        <v>3</v>
      </c>
      <c r="E28" s="31">
        <f>D28*333.76</f>
        <v>1001.28</v>
      </c>
      <c r="F28" s="34"/>
    </row>
    <row r="29" spans="1:7" x14ac:dyDescent="0.25">
      <c r="A29" s="8" t="s">
        <v>27</v>
      </c>
      <c r="B29" s="9"/>
      <c r="C29" s="10"/>
      <c r="D29" s="28"/>
      <c r="E29" s="11">
        <f>SUM(E17:E28)</f>
        <v>228439.71799999999</v>
      </c>
    </row>
    <row r="30" spans="1:7" ht="10.15" customHeight="1" x14ac:dyDescent="0.25"/>
    <row r="31" spans="1:7" ht="30.6" customHeight="1" x14ac:dyDescent="0.25">
      <c r="A31" s="90" t="s">
        <v>67</v>
      </c>
      <c r="B31" s="90"/>
      <c r="C31" s="90"/>
      <c r="D31" s="90"/>
      <c r="E31" s="90"/>
    </row>
    <row r="32" spans="1:7" ht="34.5" customHeight="1" x14ac:dyDescent="0.25">
      <c r="A32" s="88" t="s">
        <v>16</v>
      </c>
      <c r="B32" s="88"/>
      <c r="C32" s="88"/>
      <c r="D32" s="88"/>
      <c r="E32" s="88"/>
    </row>
    <row r="33" spans="1:5" ht="22.9" customHeight="1" x14ac:dyDescent="0.25">
      <c r="A33" s="88" t="s">
        <v>15</v>
      </c>
      <c r="B33" s="88"/>
      <c r="C33" s="88"/>
      <c r="D33" s="88"/>
      <c r="E33" s="88"/>
    </row>
    <row r="34" spans="1:5" x14ac:dyDescent="0.25">
      <c r="A34" s="88" t="s">
        <v>29</v>
      </c>
      <c r="B34" s="88"/>
      <c r="C34" s="88"/>
      <c r="D34" s="88"/>
      <c r="E34" s="88"/>
    </row>
    <row r="35" spans="1:5" x14ac:dyDescent="0.25">
      <c r="A35" s="44"/>
      <c r="B35" s="44"/>
      <c r="C35" s="44"/>
      <c r="D35" s="44"/>
      <c r="E35" s="44"/>
    </row>
    <row r="36" spans="1:5" x14ac:dyDescent="0.25">
      <c r="A36" s="44"/>
      <c r="B36" s="44"/>
      <c r="C36" s="44"/>
      <c r="D36" s="44"/>
      <c r="E36" s="44"/>
    </row>
    <row r="37" spans="1:5" x14ac:dyDescent="0.25">
      <c r="A37" s="44"/>
      <c r="B37" s="44"/>
      <c r="C37" s="44"/>
      <c r="D37" s="44"/>
      <c r="E37" s="44"/>
    </row>
    <row r="38" spans="1:5" x14ac:dyDescent="0.25">
      <c r="A38" s="85" t="s">
        <v>4</v>
      </c>
      <c r="B38" s="85"/>
      <c r="C38" s="85"/>
      <c r="D38" s="85"/>
      <c r="E38" s="85"/>
    </row>
    <row r="39" spans="1:5" x14ac:dyDescent="0.25">
      <c r="A39" s="86" t="s">
        <v>44</v>
      </c>
      <c r="B39" s="86"/>
      <c r="C39" s="86"/>
      <c r="D39" s="86"/>
      <c r="E39" s="86"/>
    </row>
    <row r="40" spans="1:5" x14ac:dyDescent="0.25">
      <c r="B40" s="87" t="s">
        <v>14</v>
      </c>
      <c r="C40" s="87"/>
      <c r="D40" s="87"/>
      <c r="E40" s="4" t="s">
        <v>5</v>
      </c>
    </row>
    <row r="41" spans="1:5" x14ac:dyDescent="0.25">
      <c r="A41" s="46"/>
      <c r="B41" s="46"/>
      <c r="C41" s="46"/>
      <c r="D41" s="46"/>
      <c r="E41" s="46"/>
    </row>
    <row r="42" spans="1:5" x14ac:dyDescent="0.25">
      <c r="A42" s="86" t="s">
        <v>28</v>
      </c>
      <c r="B42" s="86"/>
      <c r="C42" s="86"/>
      <c r="D42" s="86"/>
      <c r="E42" s="86"/>
    </row>
    <row r="43" spans="1:5" x14ac:dyDescent="0.25">
      <c r="B43" s="87" t="s">
        <v>14</v>
      </c>
      <c r="C43" s="87"/>
      <c r="D43" s="87"/>
      <c r="E43" s="4" t="s">
        <v>5</v>
      </c>
    </row>
    <row r="44" spans="1:5" x14ac:dyDescent="0.25">
      <c r="A44" s="40" t="s">
        <v>45</v>
      </c>
    </row>
    <row r="45" spans="1:5" x14ac:dyDescent="0.25">
      <c r="A45" s="12" t="s">
        <v>30</v>
      </c>
    </row>
    <row r="46" spans="1:5" ht="16.149999999999999" customHeight="1" x14ac:dyDescent="0.25">
      <c r="A46" s="12" t="s">
        <v>34</v>
      </c>
      <c r="B46" s="24">
        <f>'1кв'!B48</f>
        <v>-14591.877999999968</v>
      </c>
    </row>
    <row r="47" spans="1:5" ht="30" x14ac:dyDescent="0.25">
      <c r="A47" s="45" t="s">
        <v>66</v>
      </c>
      <c r="B47" s="25"/>
    </row>
    <row r="48" spans="1:5" x14ac:dyDescent="0.25">
      <c r="A48" s="2" t="s">
        <v>31</v>
      </c>
      <c r="B48" s="25">
        <f>205842.39-73.34</f>
        <v>205769.05000000002</v>
      </c>
    </row>
    <row r="49" spans="1:5" ht="30" x14ac:dyDescent="0.25">
      <c r="A49" s="45" t="s">
        <v>33</v>
      </c>
      <c r="B49" s="26">
        <f>E29</f>
        <v>228439.71799999999</v>
      </c>
    </row>
    <row r="50" spans="1:5" x14ac:dyDescent="0.25">
      <c r="A50" s="13" t="s">
        <v>32</v>
      </c>
      <c r="B50" s="27">
        <f>B46+B48-B49</f>
        <v>-37262.545999999944</v>
      </c>
    </row>
    <row r="53" spans="1:5" x14ac:dyDescent="0.25">
      <c r="A53" s="17"/>
      <c r="B53" s="18"/>
      <c r="C53" s="19"/>
      <c r="D53" s="18"/>
      <c r="E53" s="20"/>
    </row>
    <row r="54" spans="1:5" x14ac:dyDescent="0.25">
      <c r="A54" s="17"/>
      <c r="B54" s="18"/>
      <c r="C54" s="19"/>
      <c r="D54" s="18"/>
      <c r="E54" s="20"/>
    </row>
    <row r="55" spans="1:5" x14ac:dyDescent="0.25">
      <c r="A55" s="17"/>
      <c r="B55" s="18"/>
      <c r="C55" s="19"/>
      <c r="D55" s="18"/>
      <c r="E55" s="20"/>
    </row>
    <row r="56" spans="1:5" x14ac:dyDescent="0.25">
      <c r="A56" s="17"/>
      <c r="B56" s="18"/>
      <c r="C56" s="19"/>
      <c r="D56" s="18"/>
      <c r="E56" s="20"/>
    </row>
    <row r="57" spans="1:5" x14ac:dyDescent="0.25">
      <c r="A57" s="21"/>
      <c r="B57" s="22"/>
      <c r="C57" s="18"/>
      <c r="D57" s="22"/>
      <c r="E57" s="20"/>
    </row>
    <row r="58" spans="1:5" x14ac:dyDescent="0.25">
      <c r="A58" s="23"/>
      <c r="B58" s="22"/>
      <c r="C58" s="18"/>
      <c r="D58" s="22"/>
      <c r="E58" s="20"/>
    </row>
    <row r="59" spans="1:5" x14ac:dyDescent="0.25">
      <c r="A59" s="23"/>
      <c r="B59" s="22"/>
      <c r="C59" s="18"/>
      <c r="D59" s="22"/>
      <c r="E59" s="20"/>
    </row>
    <row r="60" spans="1:5" x14ac:dyDescent="0.25">
      <c r="A60" s="23"/>
      <c r="B60" s="22"/>
      <c r="C60" s="18"/>
      <c r="D60" s="22"/>
      <c r="E60" s="20"/>
    </row>
    <row r="61" spans="1:5" x14ac:dyDescent="0.25">
      <c r="A61" s="23"/>
      <c r="B61" s="22"/>
      <c r="C61" s="18"/>
      <c r="D61" s="22"/>
      <c r="E61" s="20"/>
    </row>
    <row r="62" spans="1:5" x14ac:dyDescent="0.25">
      <c r="A62" s="23"/>
      <c r="B62" s="22"/>
      <c r="C62" s="18"/>
      <c r="D62" s="22"/>
      <c r="E62" s="20"/>
    </row>
    <row r="63" spans="1:5" x14ac:dyDescent="0.25">
      <c r="A63" s="23"/>
      <c r="B63" s="22"/>
      <c r="C63" s="18"/>
      <c r="D63" s="22"/>
      <c r="E63" s="20"/>
    </row>
    <row r="64" spans="1:5" x14ac:dyDescent="0.25">
      <c r="A64" s="23"/>
      <c r="B64" s="22"/>
      <c r="C64" s="18"/>
      <c r="D64" s="22"/>
      <c r="E64" s="20"/>
    </row>
    <row r="65" spans="1:5" x14ac:dyDescent="0.25">
      <c r="A65" s="23"/>
      <c r="B65" s="22"/>
      <c r="C65" s="18"/>
      <c r="D65" s="22"/>
      <c r="E65" s="20"/>
    </row>
    <row r="66" spans="1:5" x14ac:dyDescent="0.25">
      <c r="A66" s="23"/>
      <c r="B66" s="22"/>
      <c r="C66" s="18"/>
      <c r="D66" s="22"/>
      <c r="E66" s="20"/>
    </row>
    <row r="67" spans="1:5" x14ac:dyDescent="0.25">
      <c r="A67" s="23"/>
      <c r="B67" s="22"/>
      <c r="C67" s="18"/>
      <c r="D67" s="22"/>
      <c r="E67" s="20"/>
    </row>
    <row r="68" spans="1:5" x14ac:dyDescent="0.25">
      <c r="A68" s="23"/>
      <c r="B68" s="22"/>
      <c r="C68" s="18"/>
      <c r="D68" s="22"/>
      <c r="E68" s="20"/>
    </row>
  </sheetData>
  <mergeCells count="23">
    <mergeCell ref="A7:E7"/>
    <mergeCell ref="A1:E1"/>
    <mergeCell ref="A2:E2"/>
    <mergeCell ref="A3:E3"/>
    <mergeCell ref="A5:E5"/>
    <mergeCell ref="A6:E6"/>
    <mergeCell ref="A34:E34"/>
    <mergeCell ref="A8:E8"/>
    <mergeCell ref="A9:E9"/>
    <mergeCell ref="A10:E10"/>
    <mergeCell ref="A11:E11"/>
    <mergeCell ref="A12:E12"/>
    <mergeCell ref="A13:E13"/>
    <mergeCell ref="A14:E14"/>
    <mergeCell ref="A15:E15"/>
    <mergeCell ref="A31:E31"/>
    <mergeCell ref="A32:E32"/>
    <mergeCell ref="A33:E33"/>
    <mergeCell ref="A38:E38"/>
    <mergeCell ref="A39:E39"/>
    <mergeCell ref="B40:D40"/>
    <mergeCell ref="A42:E42"/>
    <mergeCell ref="B43:D43"/>
  </mergeCells>
  <phoneticPr fontId="18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4.5703125" style="2" customWidth="1"/>
    <col min="8" max="8" width="12" style="2" customWidth="1"/>
    <col min="9" max="16384" width="9.140625" style="2"/>
  </cols>
  <sheetData>
    <row r="1" spans="1:7" ht="15.75" x14ac:dyDescent="0.25">
      <c r="A1" s="92" t="s">
        <v>10</v>
      </c>
      <c r="B1" s="92"/>
      <c r="C1" s="92"/>
      <c r="D1" s="92"/>
      <c r="E1" s="92"/>
    </row>
    <row r="2" spans="1:7" ht="35.25" customHeight="1" x14ac:dyDescent="0.25">
      <c r="A2" s="93" t="s">
        <v>11</v>
      </c>
      <c r="B2" s="94"/>
      <c r="C2" s="94"/>
      <c r="D2" s="94"/>
      <c r="E2" s="94"/>
    </row>
    <row r="3" spans="1:7" x14ac:dyDescent="0.25">
      <c r="A3" s="95" t="s">
        <v>56</v>
      </c>
      <c r="B3" s="95"/>
      <c r="C3" s="95"/>
      <c r="D3" s="95"/>
      <c r="E3" s="95"/>
    </row>
    <row r="4" spans="1:7" s="1" customFormat="1" ht="15.75" x14ac:dyDescent="0.25">
      <c r="A4" s="29" t="s">
        <v>12</v>
      </c>
      <c r="B4" s="30"/>
      <c r="C4" s="30"/>
      <c r="D4" s="37"/>
      <c r="E4" s="36" t="s">
        <v>57</v>
      </c>
    </row>
    <row r="5" spans="1:7" ht="22.9" customHeight="1" x14ac:dyDescent="0.25">
      <c r="A5" s="88" t="s">
        <v>0</v>
      </c>
      <c r="B5" s="88"/>
      <c r="C5" s="88"/>
      <c r="D5" s="88"/>
      <c r="E5" s="88"/>
    </row>
    <row r="6" spans="1:7" ht="13.9" customHeight="1" x14ac:dyDescent="0.25">
      <c r="A6" s="96" t="s">
        <v>19</v>
      </c>
      <c r="B6" s="96"/>
      <c r="C6" s="96"/>
      <c r="D6" s="96"/>
      <c r="E6" s="96"/>
    </row>
    <row r="7" spans="1:7" x14ac:dyDescent="0.25">
      <c r="A7" s="91" t="s">
        <v>1</v>
      </c>
      <c r="B7" s="91"/>
      <c r="C7" s="91"/>
      <c r="D7" s="91"/>
      <c r="E7" s="91"/>
    </row>
    <row r="8" spans="1:7" x14ac:dyDescent="0.25">
      <c r="A8" s="88" t="s">
        <v>20</v>
      </c>
      <c r="B8" s="88"/>
      <c r="C8" s="88"/>
      <c r="D8" s="88"/>
      <c r="E8" s="88"/>
    </row>
    <row r="9" spans="1:7" ht="28.5" customHeight="1" x14ac:dyDescent="0.25">
      <c r="A9" s="88" t="s">
        <v>21</v>
      </c>
      <c r="B9" s="88"/>
      <c r="C9" s="88"/>
      <c r="D9" s="88"/>
      <c r="E9" s="88"/>
    </row>
    <row r="10" spans="1:7" x14ac:dyDescent="0.25">
      <c r="A10" s="88" t="s">
        <v>17</v>
      </c>
      <c r="B10" s="88"/>
      <c r="C10" s="88"/>
      <c r="D10" s="88"/>
      <c r="E10" s="88"/>
    </row>
    <row r="11" spans="1:7" x14ac:dyDescent="0.25">
      <c r="A11" s="88" t="s">
        <v>43</v>
      </c>
      <c r="B11" s="88"/>
      <c r="C11" s="88"/>
      <c r="D11" s="88"/>
      <c r="E11" s="88"/>
    </row>
    <row r="12" spans="1:7" ht="34.5" customHeight="1" x14ac:dyDescent="0.25">
      <c r="A12" s="88" t="s">
        <v>13</v>
      </c>
      <c r="B12" s="88"/>
      <c r="C12" s="88"/>
      <c r="D12" s="88"/>
      <c r="E12" s="88"/>
    </row>
    <row r="13" spans="1:7" ht="61.5" customHeight="1" x14ac:dyDescent="0.25">
      <c r="A13" s="88" t="s">
        <v>22</v>
      </c>
      <c r="B13" s="88"/>
      <c r="C13" s="88"/>
      <c r="D13" s="88"/>
      <c r="E13" s="88"/>
    </row>
    <row r="14" spans="1:7" ht="31.5" customHeight="1" x14ac:dyDescent="0.25">
      <c r="A14" s="89" t="s">
        <v>23</v>
      </c>
      <c r="B14" s="89"/>
      <c r="C14" s="89"/>
      <c r="D14" s="89"/>
      <c r="E14" s="89"/>
    </row>
    <row r="15" spans="1:7" x14ac:dyDescent="0.25">
      <c r="A15" s="89"/>
      <c r="B15" s="89"/>
      <c r="C15" s="89"/>
      <c r="D15" s="89"/>
      <c r="E15" s="89"/>
      <c r="F15" s="2">
        <v>2694.2</v>
      </c>
      <c r="G15" s="2">
        <v>3</v>
      </c>
    </row>
    <row r="16" spans="1:7" ht="135" x14ac:dyDescent="0.25">
      <c r="A16" s="3" t="s">
        <v>6</v>
      </c>
      <c r="B16" s="3" t="s">
        <v>9</v>
      </c>
      <c r="C16" s="3" t="s">
        <v>2</v>
      </c>
      <c r="D16" s="3" t="s">
        <v>8</v>
      </c>
      <c r="E16" s="3" t="s">
        <v>7</v>
      </c>
    </row>
    <row r="17" spans="1:7" ht="38.25" x14ac:dyDescent="0.25">
      <c r="A17" s="15" t="s">
        <v>37</v>
      </c>
      <c r="B17" s="7" t="s">
        <v>35</v>
      </c>
      <c r="C17" s="3" t="s">
        <v>3</v>
      </c>
      <c r="D17" s="3">
        <v>19.329999999999998</v>
      </c>
      <c r="E17" s="6">
        <f>D17*F15*G15</f>
        <v>156236.65799999997</v>
      </c>
      <c r="G17" s="14"/>
    </row>
    <row r="18" spans="1:7" x14ac:dyDescent="0.25">
      <c r="A18" s="5" t="s">
        <v>36</v>
      </c>
      <c r="B18" s="7" t="s">
        <v>18</v>
      </c>
      <c r="C18" s="3" t="s">
        <v>3</v>
      </c>
      <c r="D18" s="3">
        <v>7.13</v>
      </c>
      <c r="E18" s="6">
        <f>D18*F15*G15</f>
        <v>57628.937999999995</v>
      </c>
      <c r="G18" s="14"/>
    </row>
    <row r="19" spans="1:7" x14ac:dyDescent="0.25">
      <c r="A19" s="5" t="s">
        <v>42</v>
      </c>
      <c r="B19" s="7" t="s">
        <v>58</v>
      </c>
      <c r="C19" s="3" t="s">
        <v>25</v>
      </c>
      <c r="D19" s="3"/>
      <c r="E19" s="6">
        <v>0</v>
      </c>
      <c r="G19" s="14"/>
    </row>
    <row r="20" spans="1:7" x14ac:dyDescent="0.25">
      <c r="A20" s="32" t="s">
        <v>39</v>
      </c>
      <c r="B20" s="7" t="s">
        <v>58</v>
      </c>
      <c r="C20" s="3" t="s">
        <v>25</v>
      </c>
      <c r="D20" s="3"/>
      <c r="E20" s="31">
        <v>0</v>
      </c>
    </row>
    <row r="21" spans="1:7" x14ac:dyDescent="0.25">
      <c r="A21" s="5" t="s">
        <v>40</v>
      </c>
      <c r="B21" s="7" t="s">
        <v>58</v>
      </c>
      <c r="C21" s="3" t="s">
        <v>25</v>
      </c>
      <c r="D21" s="3"/>
      <c r="E21" s="31">
        <v>4576.16</v>
      </c>
    </row>
    <row r="22" spans="1:7" x14ac:dyDescent="0.25">
      <c r="A22" s="5" t="s">
        <v>41</v>
      </c>
      <c r="B22" s="7" t="s">
        <v>58</v>
      </c>
      <c r="C22" s="3" t="s">
        <v>25</v>
      </c>
      <c r="D22" s="3"/>
      <c r="E22" s="31">
        <v>0</v>
      </c>
      <c r="G22" s="14"/>
    </row>
    <row r="23" spans="1:7" x14ac:dyDescent="0.25">
      <c r="A23" s="5" t="s">
        <v>38</v>
      </c>
      <c r="B23" s="7" t="s">
        <v>58</v>
      </c>
      <c r="C23" s="3" t="s">
        <v>25</v>
      </c>
      <c r="D23" s="3"/>
      <c r="E23" s="31">
        <v>0</v>
      </c>
    </row>
    <row r="24" spans="1:7" ht="15.75" x14ac:dyDescent="0.25">
      <c r="A24" s="5" t="s">
        <v>26</v>
      </c>
      <c r="B24" s="7" t="s">
        <v>58</v>
      </c>
      <c r="C24" s="3" t="s">
        <v>25</v>
      </c>
      <c r="D24" s="16"/>
      <c r="E24" s="31">
        <f>850+303</f>
        <v>1153</v>
      </c>
      <c r="G24" s="14"/>
    </row>
    <row r="25" spans="1:7" ht="30" x14ac:dyDescent="0.25">
      <c r="A25" s="5" t="s">
        <v>68</v>
      </c>
      <c r="B25" s="7" t="s">
        <v>69</v>
      </c>
      <c r="C25" s="3" t="s">
        <v>25</v>
      </c>
      <c r="D25" s="16"/>
      <c r="E25" s="31">
        <v>25964</v>
      </c>
      <c r="G25" s="14"/>
    </row>
    <row r="26" spans="1:7" x14ac:dyDescent="0.25">
      <c r="A26" s="8" t="s">
        <v>27</v>
      </c>
      <c r="B26" s="9"/>
      <c r="C26" s="10"/>
      <c r="D26" s="28"/>
      <c r="E26" s="11">
        <f>SUM(E17:E25)</f>
        <v>245558.75599999996</v>
      </c>
    </row>
    <row r="27" spans="1:7" ht="10.15" customHeight="1" x14ac:dyDescent="0.25"/>
    <row r="28" spans="1:7" ht="30.6" customHeight="1" x14ac:dyDescent="0.25">
      <c r="A28" s="90" t="s">
        <v>70</v>
      </c>
      <c r="B28" s="90"/>
      <c r="C28" s="90"/>
      <c r="D28" s="90"/>
      <c r="E28" s="90"/>
    </row>
    <row r="29" spans="1:7" ht="34.5" customHeight="1" x14ac:dyDescent="0.25">
      <c r="A29" s="88" t="s">
        <v>16</v>
      </c>
      <c r="B29" s="88"/>
      <c r="C29" s="88"/>
      <c r="D29" s="88"/>
      <c r="E29" s="88"/>
    </row>
    <row r="30" spans="1:7" ht="22.9" customHeight="1" x14ac:dyDescent="0.25">
      <c r="A30" s="88" t="s">
        <v>15</v>
      </c>
      <c r="B30" s="88"/>
      <c r="C30" s="88"/>
      <c r="D30" s="88"/>
      <c r="E30" s="88"/>
    </row>
    <row r="31" spans="1:7" x14ac:dyDescent="0.25">
      <c r="A31" s="88" t="s">
        <v>29</v>
      </c>
      <c r="B31" s="88"/>
      <c r="C31" s="88"/>
      <c r="D31" s="88"/>
      <c r="E31" s="88"/>
    </row>
    <row r="32" spans="1:7" x14ac:dyDescent="0.25">
      <c r="A32" s="44"/>
      <c r="B32" s="44"/>
      <c r="C32" s="44"/>
      <c r="D32" s="44"/>
      <c r="E32" s="44"/>
    </row>
    <row r="33" spans="1:5" x14ac:dyDescent="0.25">
      <c r="A33" s="85" t="s">
        <v>4</v>
      </c>
      <c r="B33" s="85"/>
      <c r="C33" s="85"/>
      <c r="D33" s="85"/>
      <c r="E33" s="85"/>
    </row>
    <row r="34" spans="1:5" x14ac:dyDescent="0.25">
      <c r="A34" s="86" t="s">
        <v>44</v>
      </c>
      <c r="B34" s="86"/>
      <c r="C34" s="86"/>
      <c r="D34" s="86"/>
      <c r="E34" s="86"/>
    </row>
    <row r="35" spans="1:5" x14ac:dyDescent="0.25">
      <c r="B35" s="87" t="s">
        <v>14</v>
      </c>
      <c r="C35" s="87"/>
      <c r="D35" s="87"/>
      <c r="E35" s="4" t="s">
        <v>5</v>
      </c>
    </row>
    <row r="36" spans="1:5" x14ac:dyDescent="0.25">
      <c r="A36" s="46"/>
      <c r="B36" s="46"/>
      <c r="C36" s="46"/>
      <c r="D36" s="46"/>
      <c r="E36" s="46"/>
    </row>
    <row r="37" spans="1:5" x14ac:dyDescent="0.25">
      <c r="A37" s="86" t="s">
        <v>28</v>
      </c>
      <c r="B37" s="86"/>
      <c r="C37" s="86"/>
      <c r="D37" s="86"/>
      <c r="E37" s="86"/>
    </row>
    <row r="38" spans="1:5" x14ac:dyDescent="0.25">
      <c r="B38" s="87" t="s">
        <v>14</v>
      </c>
      <c r="C38" s="87"/>
      <c r="D38" s="87"/>
      <c r="E38" s="4" t="s">
        <v>5</v>
      </c>
    </row>
    <row r="39" spans="1:5" x14ac:dyDescent="0.25">
      <c r="A39" s="40" t="s">
        <v>45</v>
      </c>
    </row>
    <row r="40" spans="1:5" x14ac:dyDescent="0.25">
      <c r="A40" s="12" t="s">
        <v>30</v>
      </c>
    </row>
    <row r="41" spans="1:5" ht="16.149999999999999" customHeight="1" x14ac:dyDescent="0.25">
      <c r="A41" s="12" t="s">
        <v>34</v>
      </c>
      <c r="B41" s="24">
        <f>'2кв'!B50</f>
        <v>-37262.545999999944</v>
      </c>
    </row>
    <row r="42" spans="1:5" ht="30" x14ac:dyDescent="0.25">
      <c r="A42" s="45" t="s">
        <v>71</v>
      </c>
      <c r="B42" s="25"/>
    </row>
    <row r="43" spans="1:5" x14ac:dyDescent="0.25">
      <c r="A43" s="2" t="s">
        <v>31</v>
      </c>
      <c r="B43" s="25">
        <f>258742.25-4000-2631.5</f>
        <v>252110.75</v>
      </c>
    </row>
    <row r="44" spans="1:5" ht="30" x14ac:dyDescent="0.25">
      <c r="A44" s="45" t="s">
        <v>33</v>
      </c>
      <c r="B44" s="26">
        <f>E26</f>
        <v>245558.75599999996</v>
      </c>
    </row>
    <row r="45" spans="1:5" x14ac:dyDescent="0.25">
      <c r="A45" s="13" t="s">
        <v>32</v>
      </c>
      <c r="B45" s="27">
        <f>B41+B43-B44</f>
        <v>-30710.551999999909</v>
      </c>
    </row>
    <row r="48" spans="1:5" x14ac:dyDescent="0.25">
      <c r="A48" s="17"/>
      <c r="B48" s="18"/>
      <c r="C48" s="19"/>
      <c r="D48" s="18"/>
      <c r="E48" s="20"/>
    </row>
    <row r="49" spans="1:5" x14ac:dyDescent="0.25">
      <c r="A49" s="17"/>
      <c r="B49" s="18"/>
      <c r="C49" s="19"/>
      <c r="D49" s="18"/>
      <c r="E49" s="20"/>
    </row>
    <row r="50" spans="1:5" x14ac:dyDescent="0.25">
      <c r="A50" s="17"/>
      <c r="B50" s="18"/>
      <c r="C50" s="19"/>
      <c r="D50" s="18"/>
      <c r="E50" s="20"/>
    </row>
    <row r="51" spans="1:5" x14ac:dyDescent="0.25">
      <c r="A51" s="17"/>
      <c r="B51" s="18"/>
      <c r="C51" s="19"/>
      <c r="D51" s="18"/>
      <c r="E51" s="20"/>
    </row>
    <row r="52" spans="1:5" x14ac:dyDescent="0.25">
      <c r="A52" s="21"/>
      <c r="B52" s="22"/>
      <c r="C52" s="18"/>
      <c r="D52" s="22"/>
      <c r="E52" s="20"/>
    </row>
    <row r="53" spans="1:5" x14ac:dyDescent="0.25">
      <c r="A53" s="23"/>
      <c r="B53" s="22"/>
      <c r="C53" s="18"/>
      <c r="D53" s="22"/>
      <c r="E53" s="20"/>
    </row>
    <row r="54" spans="1:5" x14ac:dyDescent="0.25">
      <c r="A54" s="23"/>
      <c r="B54" s="22"/>
      <c r="C54" s="18"/>
      <c r="D54" s="22"/>
      <c r="E54" s="20"/>
    </row>
    <row r="55" spans="1:5" x14ac:dyDescent="0.25">
      <c r="A55" s="23"/>
      <c r="B55" s="22"/>
      <c r="C55" s="18"/>
      <c r="D55" s="22"/>
      <c r="E55" s="20"/>
    </row>
    <row r="56" spans="1:5" x14ac:dyDescent="0.25">
      <c r="A56" s="23"/>
      <c r="B56" s="22"/>
      <c r="C56" s="18"/>
      <c r="D56" s="22"/>
      <c r="E56" s="20"/>
    </row>
    <row r="57" spans="1:5" x14ac:dyDescent="0.25">
      <c r="A57" s="23"/>
      <c r="B57" s="22"/>
      <c r="C57" s="18"/>
      <c r="D57" s="22"/>
      <c r="E57" s="20"/>
    </row>
    <row r="58" spans="1:5" x14ac:dyDescent="0.25">
      <c r="A58" s="23"/>
      <c r="B58" s="22"/>
      <c r="C58" s="18"/>
      <c r="D58" s="22"/>
      <c r="E58" s="20"/>
    </row>
    <row r="59" spans="1:5" x14ac:dyDescent="0.25">
      <c r="A59" s="23"/>
      <c r="B59" s="22"/>
      <c r="C59" s="18"/>
      <c r="D59" s="22"/>
      <c r="E59" s="20"/>
    </row>
    <row r="60" spans="1:5" x14ac:dyDescent="0.25">
      <c r="A60" s="23"/>
      <c r="B60" s="22"/>
      <c r="C60" s="18"/>
      <c r="D60" s="22"/>
      <c r="E60" s="20"/>
    </row>
    <row r="61" spans="1:5" x14ac:dyDescent="0.25">
      <c r="A61" s="23"/>
      <c r="B61" s="22"/>
      <c r="C61" s="18"/>
      <c r="D61" s="22"/>
      <c r="E61" s="20"/>
    </row>
    <row r="62" spans="1:5" x14ac:dyDescent="0.25">
      <c r="A62" s="23"/>
      <c r="B62" s="22"/>
      <c r="C62" s="18"/>
      <c r="D62" s="22"/>
      <c r="E62" s="20"/>
    </row>
    <row r="63" spans="1:5" x14ac:dyDescent="0.25">
      <c r="A63" s="23"/>
      <c r="B63" s="22"/>
      <c r="C63" s="18"/>
      <c r="D63" s="22"/>
      <c r="E63" s="20"/>
    </row>
  </sheetData>
  <mergeCells count="23">
    <mergeCell ref="A7:E7"/>
    <mergeCell ref="A1:E1"/>
    <mergeCell ref="A2:E2"/>
    <mergeCell ref="A3:E3"/>
    <mergeCell ref="A5:E5"/>
    <mergeCell ref="A6:E6"/>
    <mergeCell ref="A31:E31"/>
    <mergeCell ref="A8:E8"/>
    <mergeCell ref="A9:E9"/>
    <mergeCell ref="A10:E10"/>
    <mergeCell ref="A11:E11"/>
    <mergeCell ref="A12:E12"/>
    <mergeCell ref="A13:E13"/>
    <mergeCell ref="A14:E14"/>
    <mergeCell ref="A15:E15"/>
    <mergeCell ref="A28:E28"/>
    <mergeCell ref="A29:E29"/>
    <mergeCell ref="A30:E30"/>
    <mergeCell ref="A33:E33"/>
    <mergeCell ref="A34:E34"/>
    <mergeCell ref="B35:D35"/>
    <mergeCell ref="A37:E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4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view="pageBreakPreview" topLeftCell="A16" zoomScaleSheetLayoutView="100" workbookViewId="0">
      <selection activeCell="E20" sqref="E2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9.140625" style="2"/>
    <col min="7" max="7" width="14.5703125" style="2" customWidth="1"/>
    <col min="8" max="8" width="12" style="2" customWidth="1"/>
    <col min="9" max="16384" width="9.140625" style="2"/>
  </cols>
  <sheetData>
    <row r="1" spans="1:7" ht="15.75" x14ac:dyDescent="0.25">
      <c r="A1" s="92" t="s">
        <v>10</v>
      </c>
      <c r="B1" s="92"/>
      <c r="C1" s="92"/>
      <c r="D1" s="92"/>
      <c r="E1" s="92"/>
    </row>
    <row r="2" spans="1:7" ht="35.25" customHeight="1" x14ac:dyDescent="0.25">
      <c r="A2" s="93" t="s">
        <v>11</v>
      </c>
      <c r="B2" s="94"/>
      <c r="C2" s="94"/>
      <c r="D2" s="94"/>
      <c r="E2" s="94"/>
    </row>
    <row r="3" spans="1:7" x14ac:dyDescent="0.25">
      <c r="A3" s="95" t="s">
        <v>72</v>
      </c>
      <c r="B3" s="95"/>
      <c r="C3" s="95"/>
      <c r="D3" s="95"/>
      <c r="E3" s="95"/>
    </row>
    <row r="4" spans="1:7" s="1" customFormat="1" ht="15.75" x14ac:dyDescent="0.25">
      <c r="A4" s="29" t="s">
        <v>12</v>
      </c>
      <c r="B4" s="30"/>
      <c r="C4" s="30"/>
      <c r="D4" s="2"/>
      <c r="E4" s="56">
        <v>46022</v>
      </c>
    </row>
    <row r="5" spans="1:7" ht="22.9" customHeight="1" x14ac:dyDescent="0.25">
      <c r="A5" s="88" t="s">
        <v>0</v>
      </c>
      <c r="B5" s="88"/>
      <c r="C5" s="88"/>
      <c r="D5" s="88"/>
      <c r="E5" s="88"/>
    </row>
    <row r="6" spans="1:7" ht="13.9" customHeight="1" x14ac:dyDescent="0.25">
      <c r="A6" s="96" t="s">
        <v>19</v>
      </c>
      <c r="B6" s="96"/>
      <c r="C6" s="96"/>
      <c r="D6" s="96"/>
      <c r="E6" s="96"/>
    </row>
    <row r="7" spans="1:7" x14ac:dyDescent="0.25">
      <c r="A7" s="91" t="s">
        <v>1</v>
      </c>
      <c r="B7" s="91"/>
      <c r="C7" s="91"/>
      <c r="D7" s="91"/>
      <c r="E7" s="91"/>
    </row>
    <row r="8" spans="1:7" x14ac:dyDescent="0.25">
      <c r="A8" s="88" t="s">
        <v>20</v>
      </c>
      <c r="B8" s="88"/>
      <c r="C8" s="88"/>
      <c r="D8" s="88"/>
      <c r="E8" s="88"/>
    </row>
    <row r="9" spans="1:7" ht="28.5" customHeight="1" x14ac:dyDescent="0.25">
      <c r="A9" s="88" t="s">
        <v>21</v>
      </c>
      <c r="B9" s="88"/>
      <c r="C9" s="88"/>
      <c r="D9" s="88"/>
      <c r="E9" s="88"/>
    </row>
    <row r="10" spans="1:7" x14ac:dyDescent="0.25">
      <c r="A10" s="88" t="s">
        <v>17</v>
      </c>
      <c r="B10" s="88"/>
      <c r="C10" s="88"/>
      <c r="D10" s="88"/>
      <c r="E10" s="88"/>
    </row>
    <row r="11" spans="1:7" x14ac:dyDescent="0.25">
      <c r="A11" s="88" t="s">
        <v>43</v>
      </c>
      <c r="B11" s="88"/>
      <c r="C11" s="88"/>
      <c r="D11" s="88"/>
      <c r="E11" s="88"/>
    </row>
    <row r="12" spans="1:7" ht="34.5" customHeight="1" x14ac:dyDescent="0.25">
      <c r="A12" s="88" t="s">
        <v>13</v>
      </c>
      <c r="B12" s="88"/>
      <c r="C12" s="88"/>
      <c r="D12" s="88"/>
      <c r="E12" s="88"/>
    </row>
    <row r="13" spans="1:7" ht="61.5" customHeight="1" x14ac:dyDescent="0.25">
      <c r="A13" s="88" t="s">
        <v>22</v>
      </c>
      <c r="B13" s="88"/>
      <c r="C13" s="88"/>
      <c r="D13" s="88"/>
      <c r="E13" s="88"/>
    </row>
    <row r="14" spans="1:7" ht="31.5" customHeight="1" x14ac:dyDescent="0.25">
      <c r="A14" s="89" t="s">
        <v>23</v>
      </c>
      <c r="B14" s="89"/>
      <c r="C14" s="89"/>
      <c r="D14" s="89"/>
      <c r="E14" s="89"/>
    </row>
    <row r="15" spans="1:7" x14ac:dyDescent="0.25">
      <c r="A15" s="89"/>
      <c r="B15" s="89"/>
      <c r="C15" s="89"/>
      <c r="D15" s="89"/>
      <c r="E15" s="89"/>
      <c r="F15" s="2">
        <v>2694.2</v>
      </c>
      <c r="G15" s="2">
        <v>3</v>
      </c>
    </row>
    <row r="16" spans="1:7" ht="135" x14ac:dyDescent="0.25">
      <c r="A16" s="3" t="s">
        <v>6</v>
      </c>
      <c r="B16" s="3" t="s">
        <v>9</v>
      </c>
      <c r="C16" s="3" t="s">
        <v>2</v>
      </c>
      <c r="D16" s="3" t="s">
        <v>8</v>
      </c>
      <c r="E16" s="3" t="s">
        <v>7</v>
      </c>
    </row>
    <row r="17" spans="1:7" ht="38.25" x14ac:dyDescent="0.25">
      <c r="A17" s="15" t="s">
        <v>37</v>
      </c>
      <c r="B17" s="7" t="s">
        <v>35</v>
      </c>
      <c r="C17" s="3" t="s">
        <v>3</v>
      </c>
      <c r="D17" s="3">
        <v>19.329999999999998</v>
      </c>
      <c r="E17" s="6">
        <f>D17*F15*G15</f>
        <v>156236.65799999997</v>
      </c>
      <c r="G17" s="14"/>
    </row>
    <row r="18" spans="1:7" x14ac:dyDescent="0.25">
      <c r="A18" s="5" t="s">
        <v>36</v>
      </c>
      <c r="B18" s="7" t="s">
        <v>18</v>
      </c>
      <c r="C18" s="3" t="s">
        <v>3</v>
      </c>
      <c r="D18" s="3">
        <v>7.13</v>
      </c>
      <c r="E18" s="6">
        <f>D18*F15*G15</f>
        <v>57628.937999999995</v>
      </c>
      <c r="G18" s="14"/>
    </row>
    <row r="19" spans="1:7" x14ac:dyDescent="0.25">
      <c r="A19" s="5" t="s">
        <v>42</v>
      </c>
      <c r="B19" s="7" t="s">
        <v>73</v>
      </c>
      <c r="C19" s="3" t="s">
        <v>25</v>
      </c>
      <c r="D19" s="3"/>
      <c r="E19" s="6">
        <v>0</v>
      </c>
      <c r="G19" s="14"/>
    </row>
    <row r="20" spans="1:7" x14ac:dyDescent="0.25">
      <c r="A20" s="32" t="s">
        <v>39</v>
      </c>
      <c r="B20" s="7" t="s">
        <v>73</v>
      </c>
      <c r="C20" s="3" t="s">
        <v>25</v>
      </c>
      <c r="D20" s="3"/>
      <c r="E20" s="31">
        <v>0</v>
      </c>
    </row>
    <row r="21" spans="1:7" x14ac:dyDescent="0.25">
      <c r="A21" s="5" t="s">
        <v>40</v>
      </c>
      <c r="B21" s="7" t="s">
        <v>73</v>
      </c>
      <c r="C21" s="3" t="s">
        <v>25</v>
      </c>
      <c r="D21" s="3"/>
      <c r="E21" s="31">
        <v>3338.88</v>
      </c>
    </row>
    <row r="22" spans="1:7" x14ac:dyDescent="0.25">
      <c r="A22" s="5" t="s">
        <v>41</v>
      </c>
      <c r="B22" s="7" t="s">
        <v>73</v>
      </c>
      <c r="C22" s="3" t="s">
        <v>25</v>
      </c>
      <c r="D22" s="3"/>
      <c r="E22" s="31">
        <v>0</v>
      </c>
      <c r="G22" s="14"/>
    </row>
    <row r="23" spans="1:7" x14ac:dyDescent="0.25">
      <c r="A23" s="5" t="s">
        <v>38</v>
      </c>
      <c r="B23" s="7" t="s">
        <v>73</v>
      </c>
      <c r="C23" s="3" t="s">
        <v>25</v>
      </c>
      <c r="D23" s="3"/>
      <c r="E23" s="31">
        <v>0</v>
      </c>
    </row>
    <row r="24" spans="1:7" ht="15.75" x14ac:dyDescent="0.25">
      <c r="A24" s="5" t="s">
        <v>26</v>
      </c>
      <c r="B24" s="7" t="s">
        <v>73</v>
      </c>
      <c r="C24" s="3" t="s">
        <v>25</v>
      </c>
      <c r="D24" s="16"/>
      <c r="E24" s="31">
        <v>3067.21</v>
      </c>
      <c r="G24" s="14"/>
    </row>
    <row r="25" spans="1:7" ht="30" x14ac:dyDescent="0.25">
      <c r="A25" s="51" t="s">
        <v>92</v>
      </c>
      <c r="B25" s="7" t="s">
        <v>93</v>
      </c>
      <c r="C25" s="3" t="s">
        <v>64</v>
      </c>
      <c r="D25" s="16">
        <v>1</v>
      </c>
      <c r="E25" s="31">
        <f>D25*333.76</f>
        <v>333.76</v>
      </c>
      <c r="G25" s="14"/>
    </row>
    <row r="26" spans="1:7" x14ac:dyDescent="0.25">
      <c r="A26" s="8" t="s">
        <v>27</v>
      </c>
      <c r="B26" s="9"/>
      <c r="C26" s="10"/>
      <c r="D26" s="28"/>
      <c r="E26" s="11">
        <f>SUM(E17:E25)</f>
        <v>220605.44599999997</v>
      </c>
    </row>
    <row r="27" spans="1:7" ht="10.15" customHeight="1" x14ac:dyDescent="0.25"/>
    <row r="28" spans="1:7" ht="30.6" customHeight="1" x14ac:dyDescent="0.25">
      <c r="A28" s="90" t="s">
        <v>100</v>
      </c>
      <c r="B28" s="90"/>
      <c r="C28" s="90"/>
      <c r="D28" s="90"/>
      <c r="E28" s="90"/>
    </row>
    <row r="29" spans="1:7" ht="34.5" customHeight="1" x14ac:dyDescent="0.25">
      <c r="A29" s="88" t="s">
        <v>16</v>
      </c>
      <c r="B29" s="88"/>
      <c r="C29" s="88"/>
      <c r="D29" s="88"/>
      <c r="E29" s="88"/>
    </row>
    <row r="30" spans="1:7" ht="22.9" customHeight="1" x14ac:dyDescent="0.25">
      <c r="A30" s="88" t="s">
        <v>15</v>
      </c>
      <c r="B30" s="88"/>
      <c r="C30" s="88"/>
      <c r="D30" s="88"/>
      <c r="E30" s="88"/>
    </row>
    <row r="31" spans="1:7" x14ac:dyDescent="0.25">
      <c r="A31" s="88" t="s">
        <v>29</v>
      </c>
      <c r="B31" s="88"/>
      <c r="C31" s="88"/>
      <c r="D31" s="88"/>
      <c r="E31" s="88"/>
    </row>
    <row r="32" spans="1:7" x14ac:dyDescent="0.25">
      <c r="A32" s="53"/>
      <c r="B32" s="53"/>
      <c r="C32" s="53"/>
      <c r="D32" s="53"/>
      <c r="E32" s="53"/>
    </row>
    <row r="33" spans="1:5" x14ac:dyDescent="0.25">
      <c r="A33" s="85" t="s">
        <v>4</v>
      </c>
      <c r="B33" s="85"/>
      <c r="C33" s="85"/>
      <c r="D33" s="85"/>
      <c r="E33" s="85"/>
    </row>
    <row r="34" spans="1:5" x14ac:dyDescent="0.25">
      <c r="A34" s="86" t="s">
        <v>44</v>
      </c>
      <c r="B34" s="86"/>
      <c r="C34" s="86"/>
      <c r="D34" s="86"/>
      <c r="E34" s="86"/>
    </row>
    <row r="35" spans="1:5" x14ac:dyDescent="0.25">
      <c r="B35" s="87" t="s">
        <v>14</v>
      </c>
      <c r="C35" s="87"/>
      <c r="D35" s="87"/>
      <c r="E35" s="4" t="s">
        <v>5</v>
      </c>
    </row>
    <row r="36" spans="1:5" x14ac:dyDescent="0.25">
      <c r="A36" s="55"/>
      <c r="B36" s="55"/>
      <c r="C36" s="55"/>
      <c r="D36" s="55"/>
      <c r="E36" s="55"/>
    </row>
    <row r="37" spans="1:5" x14ac:dyDescent="0.25">
      <c r="A37" s="86" t="s">
        <v>28</v>
      </c>
      <c r="B37" s="86"/>
      <c r="C37" s="86"/>
      <c r="D37" s="86"/>
      <c r="E37" s="86"/>
    </row>
    <row r="38" spans="1:5" x14ac:dyDescent="0.25">
      <c r="B38" s="87" t="s">
        <v>14</v>
      </c>
      <c r="C38" s="87"/>
      <c r="D38" s="87"/>
      <c r="E38" s="4" t="s">
        <v>5</v>
      </c>
    </row>
    <row r="39" spans="1:5" x14ac:dyDescent="0.25">
      <c r="A39" s="40" t="s">
        <v>45</v>
      </c>
    </row>
    <row r="40" spans="1:5" x14ac:dyDescent="0.25">
      <c r="A40" s="12" t="s">
        <v>30</v>
      </c>
    </row>
    <row r="41" spans="1:5" ht="16.149999999999999" customHeight="1" x14ac:dyDescent="0.25">
      <c r="A41" s="12" t="s">
        <v>34</v>
      </c>
      <c r="B41" s="24">
        <f>'3кв'!B45</f>
        <v>-30710.551999999909</v>
      </c>
    </row>
    <row r="42" spans="1:5" ht="30" x14ac:dyDescent="0.25">
      <c r="A42" s="54" t="s">
        <v>94</v>
      </c>
      <c r="B42" s="25"/>
    </row>
    <row r="43" spans="1:5" x14ac:dyDescent="0.25">
      <c r="A43" s="2" t="s">
        <v>31</v>
      </c>
      <c r="B43" s="25">
        <f>239675.08-610.41</f>
        <v>239064.66999999998</v>
      </c>
    </row>
    <row r="44" spans="1:5" ht="30" x14ac:dyDescent="0.25">
      <c r="A44" s="54" t="s">
        <v>33</v>
      </c>
      <c r="B44" s="26">
        <f>E26</f>
        <v>220605.44599999997</v>
      </c>
    </row>
    <row r="45" spans="1:5" x14ac:dyDescent="0.25">
      <c r="A45" s="13" t="s">
        <v>32</v>
      </c>
      <c r="B45" s="27">
        <f>B41+B43-B44</f>
        <v>-12251.327999999892</v>
      </c>
    </row>
    <row r="46" spans="1:5" x14ac:dyDescent="0.25">
      <c r="A46" s="17"/>
      <c r="B46" s="18"/>
      <c r="C46" s="19"/>
      <c r="D46" s="18"/>
      <c r="E46" s="20"/>
    </row>
    <row r="47" spans="1:5" x14ac:dyDescent="0.25">
      <c r="A47" s="17"/>
      <c r="B47" s="18"/>
      <c r="C47" s="19"/>
      <c r="D47" s="18"/>
      <c r="E47" s="20"/>
    </row>
    <row r="48" spans="1:5" x14ac:dyDescent="0.25">
      <c r="A48" s="17"/>
      <c r="B48" s="18"/>
      <c r="C48" s="19"/>
      <c r="D48" s="18"/>
      <c r="E48" s="20"/>
    </row>
    <row r="49" spans="1:5" x14ac:dyDescent="0.25">
      <c r="A49" s="21"/>
      <c r="B49" s="22"/>
      <c r="C49" s="18"/>
      <c r="D49" s="22"/>
      <c r="E49" s="20"/>
    </row>
    <row r="50" spans="1:5" x14ac:dyDescent="0.25">
      <c r="A50" s="23"/>
      <c r="B50" s="22"/>
      <c r="C50" s="18"/>
      <c r="D50" s="22"/>
      <c r="E50" s="20"/>
    </row>
    <row r="51" spans="1:5" x14ac:dyDescent="0.25">
      <c r="A51" s="23"/>
      <c r="B51" s="22"/>
      <c r="C51" s="18"/>
      <c r="D51" s="22"/>
      <c r="E51" s="20"/>
    </row>
    <row r="52" spans="1:5" x14ac:dyDescent="0.25">
      <c r="A52" s="23"/>
      <c r="B52" s="22"/>
      <c r="C52" s="18"/>
      <c r="D52" s="22"/>
      <c r="E52" s="20"/>
    </row>
    <row r="53" spans="1:5" x14ac:dyDescent="0.25">
      <c r="A53" s="23"/>
      <c r="B53" s="22"/>
      <c r="C53" s="18"/>
      <c r="D53" s="22"/>
      <c r="E53" s="20"/>
    </row>
    <row r="54" spans="1:5" x14ac:dyDescent="0.25">
      <c r="A54" s="23"/>
      <c r="B54" s="22"/>
      <c r="C54" s="18"/>
      <c r="D54" s="22"/>
      <c r="E54" s="20"/>
    </row>
    <row r="55" spans="1:5" x14ac:dyDescent="0.25">
      <c r="A55" s="23"/>
      <c r="B55" s="22"/>
      <c r="C55" s="18"/>
      <c r="D55" s="22"/>
      <c r="E55" s="20"/>
    </row>
    <row r="56" spans="1:5" x14ac:dyDescent="0.25">
      <c r="A56" s="23"/>
      <c r="B56" s="22"/>
      <c r="C56" s="18"/>
      <c r="D56" s="22"/>
      <c r="E56" s="20"/>
    </row>
    <row r="57" spans="1:5" x14ac:dyDescent="0.25">
      <c r="A57" s="23"/>
      <c r="B57" s="22"/>
      <c r="C57" s="18"/>
      <c r="D57" s="22"/>
      <c r="E57" s="20"/>
    </row>
    <row r="58" spans="1:5" x14ac:dyDescent="0.25">
      <c r="A58" s="23"/>
      <c r="B58" s="22"/>
      <c r="C58" s="18"/>
      <c r="D58" s="22"/>
      <c r="E58" s="20"/>
    </row>
    <row r="59" spans="1:5" x14ac:dyDescent="0.25">
      <c r="A59" s="23"/>
      <c r="B59" s="22"/>
      <c r="C59" s="18"/>
      <c r="D59" s="22"/>
      <c r="E59" s="20"/>
    </row>
    <row r="60" spans="1:5" x14ac:dyDescent="0.25">
      <c r="A60" s="23"/>
      <c r="B60" s="22"/>
      <c r="C60" s="18"/>
      <c r="D60" s="22"/>
      <c r="E60" s="20"/>
    </row>
  </sheetData>
  <mergeCells count="23">
    <mergeCell ref="A7:E7"/>
    <mergeCell ref="A1:E1"/>
    <mergeCell ref="A2:E2"/>
    <mergeCell ref="A3:E3"/>
    <mergeCell ref="A5:E5"/>
    <mergeCell ref="A6:E6"/>
    <mergeCell ref="A31:E31"/>
    <mergeCell ref="A8:E8"/>
    <mergeCell ref="A9:E9"/>
    <mergeCell ref="A10:E10"/>
    <mergeCell ref="A11:E11"/>
    <mergeCell ref="A12:E12"/>
    <mergeCell ref="A13:E13"/>
    <mergeCell ref="A14:E14"/>
    <mergeCell ref="A15:E15"/>
    <mergeCell ref="A28:E28"/>
    <mergeCell ref="A29:E29"/>
    <mergeCell ref="A30:E30"/>
    <mergeCell ref="A33:E33"/>
    <mergeCell ref="A34:E34"/>
    <mergeCell ref="B35:D35"/>
    <mergeCell ref="A37:E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zoomScaleSheetLayoutView="100" workbookViewId="0">
      <selection activeCell="B37" sqref="B37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98" t="s">
        <v>74</v>
      </c>
      <c r="B1" s="98"/>
      <c r="C1" s="98"/>
      <c r="D1" s="57"/>
    </row>
    <row r="2" spans="1:5" x14ac:dyDescent="0.25">
      <c r="A2" s="99" t="s">
        <v>75</v>
      </c>
      <c r="B2" s="99"/>
      <c r="C2" s="99"/>
      <c r="D2" s="58"/>
    </row>
    <row r="3" spans="1:5" x14ac:dyDescent="0.25">
      <c r="A3" s="99" t="s">
        <v>91</v>
      </c>
      <c r="B3" s="99"/>
      <c r="C3" s="99"/>
      <c r="D3" s="58"/>
    </row>
    <row r="4" spans="1:5" x14ac:dyDescent="0.25">
      <c r="A4" s="98" t="s">
        <v>76</v>
      </c>
      <c r="B4" s="98"/>
      <c r="C4" s="98"/>
      <c r="D4" s="57"/>
    </row>
    <row r="5" spans="1:5" x14ac:dyDescent="0.25">
      <c r="A5" s="100"/>
      <c r="B5" s="100"/>
      <c r="C5" s="100"/>
    </row>
    <row r="6" spans="1:5" x14ac:dyDescent="0.25">
      <c r="A6" s="58"/>
      <c r="B6" s="59" t="s">
        <v>77</v>
      </c>
      <c r="C6" s="60">
        <f>'1кв'!B44</f>
        <v>-39505.78</v>
      </c>
      <c r="D6" s="61"/>
    </row>
    <row r="7" spans="1:5" x14ac:dyDescent="0.25">
      <c r="A7" s="62" t="s">
        <v>78</v>
      </c>
      <c r="B7" s="59" t="s">
        <v>95</v>
      </c>
      <c r="C7" s="60"/>
      <c r="D7" s="61"/>
    </row>
    <row r="8" spans="1:5" x14ac:dyDescent="0.25">
      <c r="A8" s="58"/>
      <c r="B8" s="63" t="s">
        <v>79</v>
      </c>
      <c r="C8" s="60"/>
      <c r="D8" s="61"/>
    </row>
    <row r="9" spans="1:5" x14ac:dyDescent="0.25">
      <c r="A9" s="58"/>
      <c r="B9" s="64" t="s">
        <v>96</v>
      </c>
      <c r="C9" s="60"/>
      <c r="D9" s="61"/>
    </row>
    <row r="10" spans="1:5" x14ac:dyDescent="0.25">
      <c r="A10" s="58"/>
      <c r="B10" s="5" t="s">
        <v>98</v>
      </c>
      <c r="C10" s="60"/>
      <c r="D10" s="61"/>
    </row>
    <row r="11" spans="1:5" x14ac:dyDescent="0.25">
      <c r="A11" s="58"/>
      <c r="B11" s="64" t="s">
        <v>97</v>
      </c>
      <c r="C11" s="60"/>
      <c r="D11" s="61"/>
    </row>
    <row r="12" spans="1:5" x14ac:dyDescent="0.25">
      <c r="A12" s="58"/>
      <c r="B12" s="64" t="s">
        <v>99</v>
      </c>
      <c r="C12" s="60"/>
      <c r="D12" s="65"/>
    </row>
    <row r="13" spans="1:5" x14ac:dyDescent="0.25">
      <c r="B13" s="66" t="s">
        <v>80</v>
      </c>
      <c r="C13" s="67">
        <f>'1кв'!B46+'2кв'!B48+'3кв'!B43+'4кв'!B43</f>
        <v>931843.3600000001</v>
      </c>
      <c r="D13" s="65"/>
      <c r="E13" s="68"/>
    </row>
    <row r="14" spans="1:5" x14ac:dyDescent="0.25">
      <c r="A14" s="69"/>
      <c r="B14" s="66" t="s">
        <v>81</v>
      </c>
      <c r="C14" s="70">
        <f>SUM(C13:C13)</f>
        <v>931843.3600000001</v>
      </c>
      <c r="D14" s="61"/>
    </row>
    <row r="15" spans="1:5" x14ac:dyDescent="0.25">
      <c r="B15" s="97"/>
      <c r="C15" s="97"/>
      <c r="D15" s="71"/>
    </row>
    <row r="16" spans="1:5" ht="17.25" customHeight="1" x14ac:dyDescent="0.25">
      <c r="A16" s="72" t="s">
        <v>82</v>
      </c>
      <c r="B16" s="15" t="s">
        <v>83</v>
      </c>
      <c r="C16" s="67">
        <f>'1кв'!E17+'2кв'!E17+'3кв'!E17+'4кв'!E17</f>
        <v>609428.03999999992</v>
      </c>
      <c r="D16" s="71"/>
    </row>
    <row r="17" spans="1:7" ht="15" customHeight="1" x14ac:dyDescent="0.25">
      <c r="A17" s="72"/>
      <c r="B17" s="73" t="s">
        <v>36</v>
      </c>
      <c r="C17" s="67">
        <f>'1кв'!E18+'2кв'!E18+'3кв'!E18+'4кв'!E18</f>
        <v>220493.32799999998</v>
      </c>
      <c r="D17" s="71"/>
    </row>
    <row r="18" spans="1:7" ht="15" customHeight="1" x14ac:dyDescent="0.25">
      <c r="A18" s="72"/>
      <c r="B18" s="73" t="s">
        <v>42</v>
      </c>
      <c r="C18" s="67">
        <f>'1кв'!E19+'2кв'!E19+'3кв'!E19+'4кв'!E19</f>
        <v>0</v>
      </c>
      <c r="D18" s="71"/>
    </row>
    <row r="19" spans="1:7" x14ac:dyDescent="0.25">
      <c r="A19" s="72"/>
      <c r="B19" s="64" t="s">
        <v>39</v>
      </c>
      <c r="C19" s="67">
        <f>'1кв'!E20+'2кв'!E20+'3кв'!E20+'4кв'!E20</f>
        <v>0</v>
      </c>
      <c r="D19" s="71"/>
    </row>
    <row r="20" spans="1:7" x14ac:dyDescent="0.25">
      <c r="A20" s="72"/>
      <c r="B20" s="64" t="s">
        <v>40</v>
      </c>
      <c r="C20" s="67">
        <f>'1кв'!E21+'2кв'!E21+'3кв'!E21+'4кв'!E21</f>
        <v>15941.25</v>
      </c>
      <c r="D20" s="71"/>
    </row>
    <row r="21" spans="1:7" x14ac:dyDescent="0.25">
      <c r="A21" s="72"/>
      <c r="B21" s="64" t="s">
        <v>41</v>
      </c>
      <c r="C21" s="67">
        <f>'1кв'!E22+'2кв'!E22+'3кв'!E22+'4кв'!E22</f>
        <v>0</v>
      </c>
      <c r="D21" s="71"/>
    </row>
    <row r="22" spans="1:7" x14ac:dyDescent="0.25">
      <c r="A22" s="72"/>
      <c r="B22" s="64" t="s">
        <v>38</v>
      </c>
      <c r="C22" s="67">
        <f>'1кв'!E23+'2кв'!E23+'3кв'!E23+'4кв'!E23</f>
        <v>0</v>
      </c>
      <c r="D22" s="71"/>
    </row>
    <row r="23" spans="1:7" x14ac:dyDescent="0.25">
      <c r="B23" s="74" t="s">
        <v>26</v>
      </c>
      <c r="C23" s="67">
        <f>'1кв'!E24+'2кв'!E24+'3кв'!E24+'4кв'!E24</f>
        <v>10461.529999999999</v>
      </c>
      <c r="D23" s="71"/>
      <c r="E23" s="68"/>
    </row>
    <row r="24" spans="1:7" x14ac:dyDescent="0.25">
      <c r="A24" s="72"/>
      <c r="B24" s="75" t="s">
        <v>104</v>
      </c>
      <c r="C24" s="76">
        <f>'1кв'!E25+'2кв'!E26+'2кв'!E28+'4кв'!E25</f>
        <v>2670.08</v>
      </c>
      <c r="D24" s="71"/>
    </row>
    <row r="25" spans="1:7" x14ac:dyDescent="0.25">
      <c r="A25" s="72"/>
      <c r="B25" s="63" t="s">
        <v>84</v>
      </c>
      <c r="C25" s="76">
        <f>'2кв'!E25+'2кв'!E27+'3кв'!E25</f>
        <v>45594.68</v>
      </c>
      <c r="D25" s="71"/>
    </row>
    <row r="26" spans="1:7" x14ac:dyDescent="0.25">
      <c r="A26" s="72"/>
      <c r="B26" s="63" t="s">
        <v>79</v>
      </c>
      <c r="C26" s="76"/>
      <c r="D26" s="71"/>
      <c r="G26" s="68"/>
    </row>
    <row r="27" spans="1:7" x14ac:dyDescent="0.25">
      <c r="A27" s="72"/>
      <c r="B27" s="77" t="s">
        <v>101</v>
      </c>
      <c r="C27" s="78">
        <f>'2кв'!E25</f>
        <v>9955.2999999999993</v>
      </c>
      <c r="D27" s="71"/>
    </row>
    <row r="28" spans="1:7" x14ac:dyDescent="0.25">
      <c r="A28" s="72"/>
      <c r="B28" s="77" t="s">
        <v>102</v>
      </c>
      <c r="C28" s="78">
        <f>'2кв'!E27</f>
        <v>9675.3799999999992</v>
      </c>
      <c r="D28" s="71"/>
    </row>
    <row r="29" spans="1:7" x14ac:dyDescent="0.25">
      <c r="A29" s="72"/>
      <c r="B29" s="77" t="s">
        <v>103</v>
      </c>
      <c r="C29" s="78">
        <f>'3кв'!E25</f>
        <v>25964</v>
      </c>
      <c r="D29" s="71"/>
    </row>
    <row r="30" spans="1:7" x14ac:dyDescent="0.25">
      <c r="A30" s="72"/>
      <c r="B30" s="77"/>
      <c r="C30" s="78"/>
      <c r="D30" s="71"/>
    </row>
    <row r="31" spans="1:7" x14ac:dyDescent="0.25">
      <c r="B31" s="79" t="s">
        <v>85</v>
      </c>
      <c r="C31" s="80">
        <f>SUM(C16:C25)</f>
        <v>904588.90799999994</v>
      </c>
      <c r="D31" s="71"/>
      <c r="E31" s="68"/>
    </row>
    <row r="32" spans="1:7" x14ac:dyDescent="0.25">
      <c r="B32" s="79" t="s">
        <v>90</v>
      </c>
      <c r="C32" s="81">
        <f>C6+C14-C31</f>
        <v>-12251.327999999863</v>
      </c>
      <c r="D32" s="71"/>
    </row>
    <row r="33" spans="1:4" x14ac:dyDescent="0.25">
      <c r="B33" s="62"/>
      <c r="C33" s="62"/>
      <c r="D33" s="71"/>
    </row>
    <row r="34" spans="1:4" x14ac:dyDescent="0.25">
      <c r="B34" s="82" t="s">
        <v>86</v>
      </c>
      <c r="C34" s="82"/>
      <c r="D34" s="71"/>
    </row>
    <row r="35" spans="1:4" x14ac:dyDescent="0.25">
      <c r="B35" s="82" t="s">
        <v>105</v>
      </c>
      <c r="C35" s="101">
        <v>219845.89</v>
      </c>
      <c r="D35" s="71"/>
    </row>
    <row r="36" spans="1:4" x14ac:dyDescent="0.25">
      <c r="B36" s="83" t="s">
        <v>106</v>
      </c>
      <c r="C36" s="102">
        <v>262799.15999999997</v>
      </c>
      <c r="D36" s="71"/>
    </row>
    <row r="37" spans="1:4" x14ac:dyDescent="0.25">
      <c r="B37" s="82" t="s">
        <v>87</v>
      </c>
      <c r="C37" s="101">
        <f>C36-C35</f>
        <v>42953.26999999996</v>
      </c>
      <c r="D37" s="71"/>
    </row>
    <row r="38" spans="1:4" x14ac:dyDescent="0.25">
      <c r="B38" s="62"/>
      <c r="C38" s="62"/>
      <c r="D38" s="71"/>
    </row>
    <row r="39" spans="1:4" x14ac:dyDescent="0.25">
      <c r="A39" s="1" t="s">
        <v>88</v>
      </c>
      <c r="B39" s="62" t="s">
        <v>107</v>
      </c>
      <c r="C39" s="62"/>
      <c r="D39" s="71"/>
    </row>
    <row r="40" spans="1:4" x14ac:dyDescent="0.25">
      <c r="B40" s="62" t="s">
        <v>108</v>
      </c>
      <c r="C40" s="62"/>
      <c r="D40" s="71"/>
    </row>
    <row r="41" spans="1:4" s="2" customFormat="1" x14ac:dyDescent="0.25">
      <c r="A41" s="1"/>
      <c r="B41" s="62" t="s">
        <v>109</v>
      </c>
      <c r="C41" s="62"/>
      <c r="D41" s="84"/>
    </row>
    <row r="42" spans="1:4" x14ac:dyDescent="0.25">
      <c r="B42" s="62" t="s">
        <v>89</v>
      </c>
      <c r="C42" s="62"/>
      <c r="D42" s="71"/>
    </row>
    <row r="43" spans="1:4" x14ac:dyDescent="0.25">
      <c r="B43" s="62"/>
      <c r="C43" s="62"/>
      <c r="D43" s="71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2026-02-28T11:23:45Z</dcterms:modified>
</cp:coreProperties>
</file>