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80" yWindow="1080" windowWidth="28800" windowHeight="15345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'1кв'!$A$1:$E$53</definedName>
    <definedName name="_xlnm.Print_Area" localSheetId="1">'2кв'!$A$1:$E$53</definedName>
    <definedName name="_xlnm.Print_Area" localSheetId="2">'3кв'!$A$1:$E$51</definedName>
    <definedName name="_xlnm.Print_Area" localSheetId="3">'4кв'!$A$1:$E$48</definedName>
    <definedName name="_xlnm.Print_Area" localSheetId="4">отчет!$A$1:$C$43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32" l="1"/>
  <c r="C29" i="32" l="1"/>
  <c r="C28" i="32"/>
  <c r="C27" i="32"/>
  <c r="C26" i="32"/>
  <c r="C25" i="32"/>
  <c r="C23" i="32"/>
  <c r="C22" i="32"/>
  <c r="C21" i="32"/>
  <c r="C20" i="32"/>
  <c r="C19" i="32"/>
  <c r="C18" i="32"/>
  <c r="C17" i="32"/>
  <c r="C6" i="32"/>
  <c r="B44" i="31" l="1"/>
  <c r="C12" i="32"/>
  <c r="C13" i="32" s="1"/>
  <c r="E23" i="31"/>
  <c r="C16" i="32" s="1"/>
  <c r="E22" i="31"/>
  <c r="E27" i="31" l="1"/>
  <c r="B47" i="31" s="1"/>
  <c r="C15" i="32"/>
  <c r="C32" i="32" s="1"/>
  <c r="C33" i="32" s="1"/>
  <c r="B48" i="31"/>
  <c r="B49" i="30"/>
  <c r="E30" i="30"/>
  <c r="E27" i="30"/>
  <c r="E28" i="30"/>
  <c r="B51" i="29"/>
  <c r="E30" i="29"/>
  <c r="E23" i="30"/>
  <c r="E22" i="30"/>
  <c r="E23" i="29"/>
  <c r="E22" i="29"/>
  <c r="E32" i="29" s="1"/>
  <c r="B50" i="30" l="1"/>
  <c r="B52" i="29"/>
  <c r="E23" i="28" l="1"/>
  <c r="E22" i="28"/>
  <c r="E31" i="28" l="1"/>
  <c r="B52" i="28"/>
  <c r="B53" i="28" s="1"/>
  <c r="B49" i="29" s="1"/>
  <c r="B53" i="29" s="1"/>
  <c r="B47" i="30" s="1"/>
  <c r="B51" i="30" s="1"/>
</calcChain>
</file>

<file path=xl/sharedStrings.xml><?xml version="1.0" encoding="utf-8"?>
<sst xmlns="http://schemas.openxmlformats.org/spreadsheetml/2006/main" count="309" uniqueCount="115">
  <si>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</si>
  <si>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</si>
  <si>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</si>
  <si>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</si>
  <si>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</si>
  <si>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</si>
  <si>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</si>
  <si>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</si>
  <si>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</si>
  <si>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</si>
  <si>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</si>
  <si>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</si>
  <si>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</si>
  <si>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</si>
  <si>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</si>
  <si>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</si>
  <si>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</si>
  <si>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</si>
  <si>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</si>
  <si>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</si>
  <si>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</si>
  <si>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</si>
  <si>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</si>
  <si>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</si>
  <si>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t>г. Россошь, ул. Василевского, д. 52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</si>
  <si>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№31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</si>
  <si>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№52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Василевского</t>
    </r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</si>
  <si>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</si>
  <si>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</si>
  <si>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</si>
  <si>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</si>
  <si>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</si>
  <si>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</si>
  <si>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</si>
  <si>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</si>
  <si>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</si>
  <si>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</si>
  <si>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 xml:space="preserve">Расходы по управлению МКД </t>
  </si>
  <si>
    <t>Остаток на начало квартала</t>
  </si>
  <si>
    <t>определена приложением № 9 к договору №9 от 01.04.2015 г.</t>
  </si>
  <si>
    <t xml:space="preserve">Услуги по содержанию многоквартирного дома </t>
  </si>
  <si>
    <t>холодная вода на СОИ</t>
  </si>
  <si>
    <t>электроэнергия на СОИ</t>
  </si>
  <si>
    <t>водоотведение на СОИ</t>
  </si>
  <si>
    <t xml:space="preserve">Стоимость материалов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</si>
  <si>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19 от 14.05.2022 г.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</si>
  <si>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Морозовой Тамары Александровны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</si>
  <si>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</si>
  <si>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</si>
  <si>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Общая площадь квартир - 1261,4 м2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</si>
  <si>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Морозовой Т.А.</t>
    </r>
  </si>
  <si>
    <t>за 1 квартал 2025 года</t>
  </si>
  <si>
    <t>31.03.2025 г.</t>
  </si>
  <si>
    <t>Испытанние эл.сетей</t>
  </si>
  <si>
    <t xml:space="preserve">           2. Всего за период с "01" 01 2025 г. по "31" 03 2025 г. выполнено работ (оказано услуг) на общую сумму сто пятьдесят девять тысяч триста тридцать девять рублей 57 копеек.</t>
  </si>
  <si>
    <t>Предъявлено населению 115994,52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</si>
  <si>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</si>
  <si>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</si>
  <si>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</si>
  <si>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</si>
  <si>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</si>
  <si>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</si>
  <si>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МАФ</t>
  </si>
  <si>
    <t>Покраска газовых труб (смета)</t>
  </si>
  <si>
    <t>апрель</t>
  </si>
  <si>
    <t>май</t>
  </si>
  <si>
    <t>ч/час</t>
  </si>
  <si>
    <t>Замена ОДПУ ХВС аварийно (смета)</t>
  </si>
  <si>
    <t>Предъявлено населению 128922,7</t>
  </si>
  <si>
    <t xml:space="preserve">           2. Всего за период с "01" 04 2025 г. по "30" 06 2025 г. выполнено работ (оказано услуг) на общую сумму сто семьдесят шесть тысяч семьсот семнадцать рублей 32 копейки</t>
  </si>
  <si>
    <t>Окраска скамеек, 3 шт с заменой доски (смета)</t>
  </si>
  <si>
    <t>установка створки окна после ремонта и стекления (кв.25)</t>
  </si>
  <si>
    <t>ремонт отмостки асфальта (смета)</t>
  </si>
  <si>
    <t>июль</t>
  </si>
  <si>
    <t>август</t>
  </si>
  <si>
    <t>сентябрь</t>
  </si>
  <si>
    <t>поверка ОПУ ТЭ (ВКТ-7)</t>
  </si>
  <si>
    <t xml:space="preserve">           2. Всего за период с "01" 07 2025 г. по "30" 09 2025 г. выполнено работ (оказано услуг) на общую сумму сто восемнадцать тысяч четыреста двадцать восемь рублей 54 копейки.</t>
  </si>
  <si>
    <t>Предъявлено населению 142903,46</t>
  </si>
  <si>
    <t>за 4 квартал 2025 года</t>
  </si>
  <si>
    <t>ОТЧЕТ</t>
  </si>
  <si>
    <t>О ВЫПОЛНЕННЫХ РАБОТАХ И ДВИЖЕНИИ  СРЕДСТВ</t>
  </si>
  <si>
    <t>по ж.д. ул. Василевского, д. 52</t>
  </si>
  <si>
    <t>Остаток на начало периода</t>
  </si>
  <si>
    <t xml:space="preserve">Доходы: </t>
  </si>
  <si>
    <t>Начислено всего 474360,78</t>
  </si>
  <si>
    <t>в том числе:</t>
  </si>
  <si>
    <t>* холодная вода на СОИ - 13425,64</t>
  </si>
  <si>
    <t>* водоотведение на СОИ- 20656,45</t>
  </si>
  <si>
    <t>* электроэнергия на СОИ- 9519,37</t>
  </si>
  <si>
    <t>Оплачено в текущем периоде по квитанциям</t>
  </si>
  <si>
    <t>Итого доходов:</t>
  </si>
  <si>
    <t>Расходы:</t>
  </si>
  <si>
    <t>Дератизация, дезинсекция</t>
  </si>
  <si>
    <t>Стоимость материалов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</si>
  <si>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</si>
  <si>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</si>
  <si>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</si>
  <si>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</si>
  <si>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</si>
  <si>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</si>
  <si>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</si>
  <si>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</si>
  <si>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</si>
  <si>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Непредвиденные работы 14 ч/ч</t>
  </si>
  <si>
    <t>4 квартал</t>
  </si>
  <si>
    <t xml:space="preserve">           2. Всего за период с "01" 10  2025 г. по "31" 12  2025 г выполнено работ (оказано услуг) на общую сумму сто четыре тысячи стосорок один рубль 18 копеек.</t>
  </si>
  <si>
    <t>Предъявлено населению 123203,85</t>
  </si>
  <si>
    <t xml:space="preserve">Окраска скамеек, 3 шт с заменой доски </t>
  </si>
  <si>
    <t xml:space="preserve">Покраска газовых труб </t>
  </si>
  <si>
    <t xml:space="preserve">Замена ОДПУ ХВС аварийно 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</si>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</sst>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#,##0.00\ _₽"/>
    <numFmt numFmtId="166" formatCode="[$-419]General"/>
    <numFmt numFmtId="167" formatCode="_-* #,##0.00_р_._-;\-* #,##0.00_р_._-;_-* \-??_р_.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5" fillId="0" borderId="0"/>
    <xf numFmtId="0" fontId="16" fillId="0" borderId="0"/>
    <xf numFmtId="0" fontId="17" fillId="0" borderId="0"/>
    <xf numFmtId="167" fontId="17" fillId="0" borderId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4" fillId="0" borderId="0" xfId="1" applyFont="1"/>
    <xf numFmtId="43" fontId="8" fillId="0" borderId="0" xfId="1" applyFont="1"/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43" fontId="4" fillId="0" borderId="0" xfId="0" applyNumberFormat="1" applyFont="1"/>
    <xf numFmtId="0" fontId="4" fillId="2" borderId="0" xfId="0" applyFont="1" applyFill="1"/>
    <xf numFmtId="43" fontId="4" fillId="2" borderId="0" xfId="1" applyFont="1" applyFill="1"/>
    <xf numFmtId="43" fontId="4" fillId="2" borderId="1" xfId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18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5" xfId="0" applyFont="1" applyBorder="1"/>
    <xf numFmtId="0" fontId="4" fillId="0" borderId="1" xfId="0" applyFont="1" applyBorder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5" fontId="7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165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5" zoomScaleSheetLayoutView="100" workbookViewId="0">
      <selection activeCell="A29" sqref="A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2.140625" style="2" bestFit="1" customWidth="1"/>
    <col min="8" max="8" width="13.42578125" style="2" bestFit="1" customWidth="1"/>
    <col min="9" max="16384" width="9.140625" style="2"/>
  </cols>
  <sheetData>
    <row r="1" spans="1:5" ht="15.75" x14ac:dyDescent="0.25">
      <c r="A1" s="93" t="s">
        <v>11</v>
      </c>
      <c r="B1" s="93"/>
      <c r="C1" s="93"/>
      <c r="D1" s="93"/>
      <c r="E1" s="93"/>
    </row>
    <row r="2" spans="1:5" ht="30" customHeight="1" x14ac:dyDescent="0.25">
      <c r="A2" s="94" t="s">
        <v>12</v>
      </c>
      <c r="B2" s="95"/>
      <c r="C2" s="95"/>
      <c r="D2" s="95"/>
      <c r="E2" s="95"/>
    </row>
    <row r="3" spans="1:5" x14ac:dyDescent="0.25">
      <c r="A3" s="96" t="s">
        <v>51</v>
      </c>
      <c r="B3" s="96"/>
      <c r="C3" s="96"/>
      <c r="D3" s="96"/>
      <c r="E3" s="96"/>
    </row>
    <row r="4" spans="1:5" s="1" customFormat="1" ht="15.75" x14ac:dyDescent="0.25">
      <c r="A4" s="32" t="s">
        <v>13</v>
      </c>
      <c r="B4" s="33"/>
      <c r="C4" s="33"/>
      <c r="D4" s="35"/>
      <c r="E4" s="34" t="s">
        <v>52</v>
      </c>
    </row>
    <row r="5" spans="1:5" x14ac:dyDescent="0.25">
      <c r="A5" s="39"/>
      <c r="B5" s="4"/>
      <c r="C5" s="4"/>
      <c r="D5" s="4"/>
      <c r="E5" s="4"/>
    </row>
    <row r="6" spans="1:5" x14ac:dyDescent="0.25">
      <c r="A6" s="84" t="s">
        <v>0</v>
      </c>
      <c r="B6" s="84"/>
      <c r="C6" s="84"/>
      <c r="D6" s="84"/>
      <c r="E6" s="84"/>
    </row>
    <row r="7" spans="1:5" x14ac:dyDescent="0.25">
      <c r="A7" s="97" t="s">
        <v>24</v>
      </c>
      <c r="B7" s="97"/>
      <c r="C7" s="97"/>
      <c r="D7" s="97"/>
      <c r="E7" s="97"/>
    </row>
    <row r="8" spans="1:5" x14ac:dyDescent="0.25">
      <c r="A8" s="89" t="s">
        <v>1</v>
      </c>
      <c r="B8" s="89"/>
      <c r="C8" s="89"/>
      <c r="D8" s="89"/>
      <c r="E8" s="89"/>
    </row>
    <row r="9" spans="1:5" x14ac:dyDescent="0.25">
      <c r="A9" s="84" t="s">
        <v>46</v>
      </c>
      <c r="B9" s="84"/>
      <c r="C9" s="84"/>
      <c r="D9" s="84"/>
      <c r="E9" s="84"/>
    </row>
    <row r="10" spans="1:5" ht="26.25" customHeight="1" x14ac:dyDescent="0.25">
      <c r="A10" s="98" t="s">
        <v>14</v>
      </c>
      <c r="B10" s="99"/>
      <c r="C10" s="99"/>
      <c r="D10" s="99"/>
      <c r="E10" s="99"/>
    </row>
    <row r="11" spans="1:5" ht="30" customHeight="1" x14ac:dyDescent="0.25">
      <c r="A11" s="84" t="s">
        <v>45</v>
      </c>
      <c r="B11" s="84"/>
      <c r="C11" s="84"/>
      <c r="D11" s="84"/>
      <c r="E11" s="84"/>
    </row>
    <row r="12" spans="1:5" ht="17.25" customHeight="1" x14ac:dyDescent="0.25">
      <c r="A12" s="89" t="s">
        <v>15</v>
      </c>
      <c r="B12" s="90"/>
      <c r="C12" s="90"/>
      <c r="D12" s="90"/>
      <c r="E12" s="90"/>
    </row>
    <row r="13" spans="1:5" x14ac:dyDescent="0.25">
      <c r="A13" s="84" t="s">
        <v>27</v>
      </c>
      <c r="B13" s="84"/>
      <c r="C13" s="84"/>
      <c r="D13" s="84"/>
      <c r="E13" s="84"/>
    </row>
    <row r="14" spans="1:5" x14ac:dyDescent="0.25">
      <c r="A14" s="89" t="s">
        <v>2</v>
      </c>
      <c r="B14" s="90"/>
      <c r="C14" s="90"/>
      <c r="D14" s="90"/>
      <c r="E14" s="90"/>
    </row>
    <row r="15" spans="1:5" ht="17.25" customHeight="1" x14ac:dyDescent="0.25">
      <c r="A15" s="84" t="s">
        <v>47</v>
      </c>
      <c r="B15" s="84"/>
      <c r="C15" s="84"/>
      <c r="D15" s="84"/>
      <c r="E15" s="84"/>
    </row>
    <row r="16" spans="1:5" x14ac:dyDescent="0.25">
      <c r="A16" s="89" t="s">
        <v>16</v>
      </c>
      <c r="B16" s="90"/>
      <c r="C16" s="90"/>
      <c r="D16" s="90"/>
      <c r="E16" s="90"/>
    </row>
    <row r="17" spans="1:7" ht="30" customHeight="1" x14ac:dyDescent="0.25">
      <c r="A17" s="84" t="s">
        <v>17</v>
      </c>
      <c r="B17" s="84"/>
      <c r="C17" s="84"/>
      <c r="D17" s="84"/>
      <c r="E17" s="84"/>
    </row>
    <row r="18" spans="1:7" ht="60" customHeight="1" x14ac:dyDescent="0.25">
      <c r="A18" s="84" t="s">
        <v>25</v>
      </c>
      <c r="B18" s="84"/>
      <c r="C18" s="84"/>
      <c r="D18" s="84"/>
      <c r="E18" s="84"/>
    </row>
    <row r="19" spans="1:7" ht="33" customHeight="1" x14ac:dyDescent="0.25">
      <c r="A19" s="91" t="s">
        <v>26</v>
      </c>
      <c r="B19" s="91"/>
      <c r="C19" s="91"/>
      <c r="D19" s="91"/>
      <c r="E19" s="91"/>
    </row>
    <row r="20" spans="1:7" x14ac:dyDescent="0.25">
      <c r="A20" s="91"/>
      <c r="B20" s="91"/>
      <c r="C20" s="91"/>
      <c r="D20" s="91"/>
      <c r="E20" s="91"/>
      <c r="F20" s="2">
        <v>1261.4000000000001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51" x14ac:dyDescent="0.25">
      <c r="A22" s="30" t="s">
        <v>40</v>
      </c>
      <c r="B22" s="9" t="s">
        <v>39</v>
      </c>
      <c r="C22" s="3" t="s">
        <v>4</v>
      </c>
      <c r="D22" s="3">
        <v>19.47</v>
      </c>
      <c r="E22" s="29">
        <f>D22*F20*G20</f>
        <v>73678.373999999996</v>
      </c>
      <c r="G22" s="20"/>
    </row>
    <row r="23" spans="1:7" x14ac:dyDescent="0.25">
      <c r="A23" s="26" t="s">
        <v>37</v>
      </c>
      <c r="B23" s="27" t="s">
        <v>28</v>
      </c>
      <c r="C23" s="25" t="s">
        <v>4</v>
      </c>
      <c r="D23" s="25">
        <v>6.51</v>
      </c>
      <c r="E23" s="28">
        <f>D23*F20*G20</f>
        <v>24635.142</v>
      </c>
      <c r="G23" s="20"/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23">
        <v>0</v>
      </c>
      <c r="G24" s="20"/>
    </row>
    <row r="25" spans="1:7" x14ac:dyDescent="0.25">
      <c r="A25" s="7" t="s">
        <v>43</v>
      </c>
      <c r="B25" s="9" t="s">
        <v>29</v>
      </c>
      <c r="C25" s="3" t="s">
        <v>30</v>
      </c>
      <c r="D25" s="3"/>
      <c r="E25" s="8">
        <v>13370.18</v>
      </c>
      <c r="G25" s="20"/>
    </row>
    <row r="26" spans="1:7" x14ac:dyDescent="0.25">
      <c r="A26" s="7" t="s">
        <v>42</v>
      </c>
      <c r="B26" s="9" t="s">
        <v>29</v>
      </c>
      <c r="C26" s="3" t="s">
        <v>30</v>
      </c>
      <c r="D26" s="3"/>
      <c r="E26" s="8">
        <v>1386.01</v>
      </c>
      <c r="G26" s="20"/>
    </row>
    <row r="27" spans="1:7" x14ac:dyDescent="0.25">
      <c r="A27" s="7" t="s">
        <v>41</v>
      </c>
      <c r="B27" s="9" t="s">
        <v>29</v>
      </c>
      <c r="C27" s="3" t="s">
        <v>30</v>
      </c>
      <c r="D27" s="3"/>
      <c r="E27" s="8">
        <v>10249.42</v>
      </c>
      <c r="G27" s="20"/>
    </row>
    <row r="28" spans="1:7" x14ac:dyDescent="0.25">
      <c r="A28" s="31" t="s">
        <v>44</v>
      </c>
      <c r="B28" s="9" t="s">
        <v>29</v>
      </c>
      <c r="C28" s="3" t="s">
        <v>30</v>
      </c>
      <c r="D28" s="3"/>
      <c r="E28" s="8">
        <v>20.440000000000001</v>
      </c>
      <c r="G28" s="20"/>
    </row>
    <row r="29" spans="1:7" x14ac:dyDescent="0.25">
      <c r="A29" s="31" t="s">
        <v>53</v>
      </c>
      <c r="B29" s="9" t="s">
        <v>29</v>
      </c>
      <c r="C29" s="3" t="s">
        <v>30</v>
      </c>
      <c r="D29" s="3"/>
      <c r="E29" s="8">
        <v>36000</v>
      </c>
      <c r="G29" s="20"/>
    </row>
    <row r="30" spans="1:7" x14ac:dyDescent="0.25">
      <c r="A30" s="43"/>
      <c r="B30" s="9"/>
      <c r="C30" s="3"/>
      <c r="D30" s="3"/>
      <c r="E30" s="8"/>
      <c r="G30" s="20"/>
    </row>
    <row r="31" spans="1:7" s="14" customFormat="1" ht="14.25" x14ac:dyDescent="0.2">
      <c r="A31" s="10" t="s">
        <v>31</v>
      </c>
      <c r="B31" s="11"/>
      <c r="C31" s="12"/>
      <c r="D31" s="12"/>
      <c r="E31" s="13">
        <f>SUM(E22:E30)</f>
        <v>159339.56599999999</v>
      </c>
    </row>
    <row r="33" spans="1:8" s="21" customFormat="1" ht="34.15" customHeight="1" x14ac:dyDescent="0.25">
      <c r="A33" s="92" t="s">
        <v>54</v>
      </c>
      <c r="B33" s="92"/>
      <c r="C33" s="92"/>
      <c r="D33" s="92"/>
      <c r="E33" s="92"/>
      <c r="H33" s="22"/>
    </row>
    <row r="34" spans="1:8" ht="30" customHeight="1" x14ac:dyDescent="0.25">
      <c r="A34" s="84" t="s">
        <v>21</v>
      </c>
      <c r="B34" s="84"/>
      <c r="C34" s="84"/>
      <c r="D34" s="84"/>
      <c r="E34" s="84"/>
      <c r="H34" s="15"/>
    </row>
    <row r="35" spans="1:8" ht="15" customHeight="1" x14ac:dyDescent="0.25">
      <c r="A35" s="84" t="s">
        <v>20</v>
      </c>
      <c r="B35" s="84"/>
      <c r="C35" s="84"/>
      <c r="D35" s="84"/>
      <c r="E35" s="84"/>
      <c r="H35" s="15"/>
    </row>
    <row r="36" spans="1:8" ht="31.5" customHeight="1" x14ac:dyDescent="0.25">
      <c r="A36" s="84" t="s">
        <v>32</v>
      </c>
      <c r="B36" s="84"/>
      <c r="C36" s="84"/>
      <c r="D36" s="84"/>
      <c r="E36" s="84"/>
      <c r="F36" s="14"/>
      <c r="G36" s="14"/>
      <c r="H36" s="16"/>
    </row>
    <row r="37" spans="1:8" x14ac:dyDescent="0.25">
      <c r="A37" s="84" t="s">
        <v>18</v>
      </c>
      <c r="B37" s="84"/>
      <c r="C37" s="84"/>
      <c r="D37" s="84"/>
      <c r="E37" s="84"/>
      <c r="H37" s="15"/>
    </row>
    <row r="38" spans="1:8" x14ac:dyDescent="0.25">
      <c r="A38" s="88" t="s">
        <v>5</v>
      </c>
      <c r="B38" s="88"/>
      <c r="C38" s="88"/>
      <c r="D38" s="88"/>
      <c r="E38" s="88"/>
    </row>
    <row r="39" spans="1:8" x14ac:dyDescent="0.25">
      <c r="A39" s="84" t="s">
        <v>18</v>
      </c>
      <c r="B39" s="84"/>
      <c r="C39" s="84"/>
      <c r="D39" s="84"/>
      <c r="E39" s="84"/>
    </row>
    <row r="40" spans="1:8" x14ac:dyDescent="0.25">
      <c r="A40" s="85" t="s">
        <v>48</v>
      </c>
      <c r="B40" s="85"/>
      <c r="C40" s="85"/>
      <c r="D40" s="85"/>
      <c r="E40" s="5"/>
    </row>
    <row r="41" spans="1:8" x14ac:dyDescent="0.25">
      <c r="B41" s="86" t="s">
        <v>19</v>
      </c>
      <c r="C41" s="86"/>
      <c r="D41" s="86"/>
      <c r="E41" s="6" t="s">
        <v>6</v>
      </c>
    </row>
    <row r="42" spans="1:8" x14ac:dyDescent="0.25">
      <c r="A42" s="38"/>
      <c r="B42" s="38"/>
      <c r="C42" s="38"/>
      <c r="D42" s="38"/>
      <c r="E42" s="38"/>
    </row>
    <row r="43" spans="1:8" x14ac:dyDescent="0.25">
      <c r="A43" s="87" t="s">
        <v>50</v>
      </c>
      <c r="B43" s="87"/>
      <c r="C43" s="87"/>
      <c r="D43" s="87"/>
      <c r="E43" s="5"/>
    </row>
    <row r="44" spans="1:8" x14ac:dyDescent="0.25">
      <c r="B44" s="86" t="s">
        <v>19</v>
      </c>
      <c r="C44" s="86"/>
      <c r="D44" s="86"/>
      <c r="E44" s="6" t="s">
        <v>6</v>
      </c>
    </row>
    <row r="46" spans="1:8" x14ac:dyDescent="0.25">
      <c r="A46" s="36" t="s">
        <v>49</v>
      </c>
    </row>
    <row r="47" spans="1:8" x14ac:dyDescent="0.25">
      <c r="A47" s="14" t="s">
        <v>33</v>
      </c>
    </row>
    <row r="48" spans="1:8" x14ac:dyDescent="0.25">
      <c r="A48" s="2" t="s">
        <v>38</v>
      </c>
      <c r="B48" s="17">
        <v>51369.32</v>
      </c>
    </row>
    <row r="49" spans="1:2" x14ac:dyDescent="0.25">
      <c r="A49" s="2" t="s">
        <v>55</v>
      </c>
      <c r="B49" s="18"/>
    </row>
    <row r="50" spans="1:2" x14ac:dyDescent="0.25">
      <c r="A50" s="2" t="s">
        <v>34</v>
      </c>
      <c r="B50" s="18">
        <v>119863.95</v>
      </c>
    </row>
    <row r="51" spans="1:2" x14ac:dyDescent="0.25">
      <c r="B51" s="18"/>
    </row>
    <row r="52" spans="1:2" ht="30" x14ac:dyDescent="0.25">
      <c r="A52" s="37" t="s">
        <v>36</v>
      </c>
      <c r="B52" s="18">
        <f>E31</f>
        <v>159339.56599999999</v>
      </c>
    </row>
    <row r="53" spans="1:2" x14ac:dyDescent="0.25">
      <c r="A53" s="19" t="s">
        <v>35</v>
      </c>
      <c r="B53" s="24">
        <f>B48+B50+B51-B52</f>
        <v>11893.703999999998</v>
      </c>
    </row>
    <row r="55" spans="1:2" x14ac:dyDescent="0.25">
      <c r="B55" s="2">
        <v>51369.32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39:E39"/>
    <mergeCell ref="A40:D40"/>
    <mergeCell ref="B41:D41"/>
    <mergeCell ref="A43:D43"/>
    <mergeCell ref="B44:D4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4" zoomScaleSheetLayoutView="100" workbookViewId="0">
      <selection activeCell="A31" sqref="A3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2.140625" style="2" bestFit="1" customWidth="1"/>
    <col min="8" max="8" width="13.42578125" style="2" bestFit="1" customWidth="1"/>
    <col min="9" max="16384" width="9.140625" style="2"/>
  </cols>
  <sheetData>
    <row r="1" spans="1:5" ht="15.75" x14ac:dyDescent="0.25">
      <c r="A1" s="93" t="s">
        <v>11</v>
      </c>
      <c r="B1" s="93"/>
      <c r="C1" s="93"/>
      <c r="D1" s="93"/>
      <c r="E1" s="93"/>
    </row>
    <row r="2" spans="1:5" ht="30" customHeight="1" x14ac:dyDescent="0.25">
      <c r="A2" s="94" t="s">
        <v>12</v>
      </c>
      <c r="B2" s="95"/>
      <c r="C2" s="95"/>
      <c r="D2" s="95"/>
      <c r="E2" s="95"/>
    </row>
    <row r="3" spans="1:5" x14ac:dyDescent="0.25">
      <c r="A3" s="96" t="s">
        <v>56</v>
      </c>
      <c r="B3" s="96"/>
      <c r="C3" s="96"/>
      <c r="D3" s="96"/>
      <c r="E3" s="96"/>
    </row>
    <row r="4" spans="1:5" s="1" customFormat="1" ht="15.75" x14ac:dyDescent="0.25">
      <c r="A4" s="32" t="s">
        <v>13</v>
      </c>
      <c r="B4" s="33"/>
      <c r="C4" s="33"/>
      <c r="D4" s="35"/>
      <c r="E4" s="34" t="s">
        <v>57</v>
      </c>
    </row>
    <row r="5" spans="1:5" x14ac:dyDescent="0.25">
      <c r="A5" s="41"/>
      <c r="B5" s="4"/>
      <c r="C5" s="4"/>
      <c r="D5" s="4"/>
      <c r="E5" s="4"/>
    </row>
    <row r="6" spans="1:5" x14ac:dyDescent="0.25">
      <c r="A6" s="84" t="s">
        <v>0</v>
      </c>
      <c r="B6" s="84"/>
      <c r="C6" s="84"/>
      <c r="D6" s="84"/>
      <c r="E6" s="84"/>
    </row>
    <row r="7" spans="1:5" x14ac:dyDescent="0.25">
      <c r="A7" s="97" t="s">
        <v>24</v>
      </c>
      <c r="B7" s="97"/>
      <c r="C7" s="97"/>
      <c r="D7" s="97"/>
      <c r="E7" s="97"/>
    </row>
    <row r="8" spans="1:5" x14ac:dyDescent="0.25">
      <c r="A8" s="89" t="s">
        <v>1</v>
      </c>
      <c r="B8" s="89"/>
      <c r="C8" s="89"/>
      <c r="D8" s="89"/>
      <c r="E8" s="89"/>
    </row>
    <row r="9" spans="1:5" x14ac:dyDescent="0.25">
      <c r="A9" s="84" t="s">
        <v>46</v>
      </c>
      <c r="B9" s="84"/>
      <c r="C9" s="84"/>
      <c r="D9" s="84"/>
      <c r="E9" s="84"/>
    </row>
    <row r="10" spans="1:5" ht="26.25" customHeight="1" x14ac:dyDescent="0.25">
      <c r="A10" s="98" t="s">
        <v>14</v>
      </c>
      <c r="B10" s="99"/>
      <c r="C10" s="99"/>
      <c r="D10" s="99"/>
      <c r="E10" s="99"/>
    </row>
    <row r="11" spans="1:5" ht="30" customHeight="1" x14ac:dyDescent="0.25">
      <c r="A11" s="84" t="s">
        <v>45</v>
      </c>
      <c r="B11" s="84"/>
      <c r="C11" s="84"/>
      <c r="D11" s="84"/>
      <c r="E11" s="84"/>
    </row>
    <row r="12" spans="1:5" ht="17.25" customHeight="1" x14ac:dyDescent="0.25">
      <c r="A12" s="89" t="s">
        <v>15</v>
      </c>
      <c r="B12" s="90"/>
      <c r="C12" s="90"/>
      <c r="D12" s="90"/>
      <c r="E12" s="90"/>
    </row>
    <row r="13" spans="1:5" x14ac:dyDescent="0.25">
      <c r="A13" s="84" t="s">
        <v>27</v>
      </c>
      <c r="B13" s="84"/>
      <c r="C13" s="84"/>
      <c r="D13" s="84"/>
      <c r="E13" s="84"/>
    </row>
    <row r="14" spans="1:5" x14ac:dyDescent="0.25">
      <c r="A14" s="89" t="s">
        <v>2</v>
      </c>
      <c r="B14" s="90"/>
      <c r="C14" s="90"/>
      <c r="D14" s="90"/>
      <c r="E14" s="90"/>
    </row>
    <row r="15" spans="1:5" ht="17.25" customHeight="1" x14ac:dyDescent="0.25">
      <c r="A15" s="84" t="s">
        <v>47</v>
      </c>
      <c r="B15" s="84"/>
      <c r="C15" s="84"/>
      <c r="D15" s="84"/>
      <c r="E15" s="84"/>
    </row>
    <row r="16" spans="1:5" x14ac:dyDescent="0.25">
      <c r="A16" s="89" t="s">
        <v>16</v>
      </c>
      <c r="B16" s="90"/>
      <c r="C16" s="90"/>
      <c r="D16" s="90"/>
      <c r="E16" s="90"/>
    </row>
    <row r="17" spans="1:7" ht="30" customHeight="1" x14ac:dyDescent="0.25">
      <c r="A17" s="84" t="s">
        <v>17</v>
      </c>
      <c r="B17" s="84"/>
      <c r="C17" s="84"/>
      <c r="D17" s="84"/>
      <c r="E17" s="84"/>
    </row>
    <row r="18" spans="1:7" ht="60" customHeight="1" x14ac:dyDescent="0.25">
      <c r="A18" s="84" t="s">
        <v>25</v>
      </c>
      <c r="B18" s="84"/>
      <c r="C18" s="84"/>
      <c r="D18" s="84"/>
      <c r="E18" s="84"/>
    </row>
    <row r="19" spans="1:7" ht="33" customHeight="1" x14ac:dyDescent="0.25">
      <c r="A19" s="91" t="s">
        <v>26</v>
      </c>
      <c r="B19" s="91"/>
      <c r="C19" s="91"/>
      <c r="D19" s="91"/>
      <c r="E19" s="91"/>
    </row>
    <row r="20" spans="1:7" x14ac:dyDescent="0.25">
      <c r="A20" s="91"/>
      <c r="B20" s="91"/>
      <c r="C20" s="91"/>
      <c r="D20" s="91"/>
      <c r="E20" s="91"/>
      <c r="F20" s="2">
        <v>1261.4000000000001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51" x14ac:dyDescent="0.25">
      <c r="A22" s="30" t="s">
        <v>40</v>
      </c>
      <c r="B22" s="9" t="s">
        <v>39</v>
      </c>
      <c r="C22" s="3" t="s">
        <v>4</v>
      </c>
      <c r="D22" s="3">
        <v>19.47</v>
      </c>
      <c r="E22" s="29">
        <f>D22*F20*G20</f>
        <v>73678.373999999996</v>
      </c>
      <c r="G22" s="20"/>
    </row>
    <row r="23" spans="1:7" x14ac:dyDescent="0.25">
      <c r="A23" s="26" t="s">
        <v>37</v>
      </c>
      <c r="B23" s="27" t="s">
        <v>28</v>
      </c>
      <c r="C23" s="25" t="s">
        <v>4</v>
      </c>
      <c r="D23" s="25">
        <v>6.51</v>
      </c>
      <c r="E23" s="8">
        <f>D23*F20*G20</f>
        <v>24635.142</v>
      </c>
      <c r="G23" s="20"/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46"/>
      <c r="G24" s="20"/>
    </row>
    <row r="25" spans="1:7" x14ac:dyDescent="0.25">
      <c r="A25" s="7" t="s">
        <v>43</v>
      </c>
      <c r="B25" s="9" t="s">
        <v>58</v>
      </c>
      <c r="C25" s="3" t="s">
        <v>30</v>
      </c>
      <c r="D25" s="3"/>
      <c r="E25" s="23">
        <v>6934.92</v>
      </c>
      <c r="G25" s="20"/>
    </row>
    <row r="26" spans="1:7" x14ac:dyDescent="0.25">
      <c r="A26" s="7" t="s">
        <v>42</v>
      </c>
      <c r="B26" s="9" t="s">
        <v>58</v>
      </c>
      <c r="C26" s="3" t="s">
        <v>30</v>
      </c>
      <c r="D26" s="3"/>
      <c r="E26" s="8">
        <v>1870.85</v>
      </c>
      <c r="G26" s="20"/>
    </row>
    <row r="27" spans="1:7" x14ac:dyDescent="0.25">
      <c r="A27" s="7" t="s">
        <v>41</v>
      </c>
      <c r="B27" s="9" t="s">
        <v>58</v>
      </c>
      <c r="C27" s="3" t="s">
        <v>30</v>
      </c>
      <c r="D27" s="3"/>
      <c r="E27" s="8">
        <v>4902.24</v>
      </c>
      <c r="G27" s="20"/>
    </row>
    <row r="28" spans="1:7" x14ac:dyDescent="0.25">
      <c r="A28" s="31" t="s">
        <v>44</v>
      </c>
      <c r="B28" s="9" t="s">
        <v>58</v>
      </c>
      <c r="C28" s="3" t="s">
        <v>30</v>
      </c>
      <c r="D28" s="3"/>
      <c r="E28" s="8">
        <v>824.75</v>
      </c>
      <c r="G28" s="20"/>
    </row>
    <row r="29" spans="1:7" ht="30" x14ac:dyDescent="0.25">
      <c r="A29" s="44" t="s">
        <v>67</v>
      </c>
      <c r="B29" s="9" t="s">
        <v>64</v>
      </c>
      <c r="C29" s="3" t="s">
        <v>30</v>
      </c>
      <c r="D29" s="45"/>
      <c r="E29" s="8">
        <v>53018.42</v>
      </c>
      <c r="G29" s="20"/>
    </row>
    <row r="30" spans="1:7" x14ac:dyDescent="0.25">
      <c r="A30" s="44" t="s">
        <v>62</v>
      </c>
      <c r="B30" s="9" t="s">
        <v>65</v>
      </c>
      <c r="C30" s="3" t="s">
        <v>66</v>
      </c>
      <c r="D30" s="45">
        <v>3</v>
      </c>
      <c r="E30" s="8">
        <f>D30*333.76</f>
        <v>1001.28</v>
      </c>
      <c r="G30" s="20"/>
    </row>
    <row r="31" spans="1:7" x14ac:dyDescent="0.25">
      <c r="A31" s="44" t="s">
        <v>63</v>
      </c>
      <c r="B31" s="9" t="s">
        <v>65</v>
      </c>
      <c r="C31" s="3" t="s">
        <v>30</v>
      </c>
      <c r="D31" s="45"/>
      <c r="E31" s="8">
        <v>9851.34</v>
      </c>
      <c r="G31" s="20"/>
    </row>
    <row r="32" spans="1:7" s="14" customFormat="1" ht="14.25" x14ac:dyDescent="0.2">
      <c r="A32" s="10" t="s">
        <v>31</v>
      </c>
      <c r="B32" s="11"/>
      <c r="C32" s="12"/>
      <c r="D32" s="12"/>
      <c r="E32" s="13">
        <f>SUM(E22:E31)</f>
        <v>176717.31599999999</v>
      </c>
    </row>
    <row r="34" spans="1:8" s="21" customFormat="1" ht="34.15" customHeight="1" x14ac:dyDescent="0.25">
      <c r="A34" s="92" t="s">
        <v>69</v>
      </c>
      <c r="B34" s="92"/>
      <c r="C34" s="92"/>
      <c r="D34" s="92"/>
      <c r="E34" s="92"/>
      <c r="H34" s="22"/>
    </row>
    <row r="35" spans="1:8" ht="30" customHeight="1" x14ac:dyDescent="0.25">
      <c r="A35" s="84" t="s">
        <v>21</v>
      </c>
      <c r="B35" s="84"/>
      <c r="C35" s="84"/>
      <c r="D35" s="84"/>
      <c r="E35" s="84"/>
      <c r="H35" s="15"/>
    </row>
    <row r="36" spans="1:8" ht="15" customHeight="1" x14ac:dyDescent="0.25">
      <c r="A36" s="84" t="s">
        <v>20</v>
      </c>
      <c r="B36" s="84"/>
      <c r="C36" s="84"/>
      <c r="D36" s="84"/>
      <c r="E36" s="84"/>
      <c r="H36" s="15"/>
    </row>
    <row r="37" spans="1:8" ht="31.5" customHeight="1" x14ac:dyDescent="0.25">
      <c r="A37" s="84" t="s">
        <v>32</v>
      </c>
      <c r="B37" s="84"/>
      <c r="C37" s="84"/>
      <c r="D37" s="84"/>
      <c r="E37" s="84"/>
      <c r="F37" s="14"/>
      <c r="G37" s="14"/>
      <c r="H37" s="16"/>
    </row>
    <row r="38" spans="1:8" x14ac:dyDescent="0.25">
      <c r="A38" s="84" t="s">
        <v>18</v>
      </c>
      <c r="B38" s="84"/>
      <c r="C38" s="84"/>
      <c r="D38" s="84"/>
      <c r="E38" s="84"/>
      <c r="H38" s="15"/>
    </row>
    <row r="39" spans="1:8" x14ac:dyDescent="0.25">
      <c r="A39" s="88" t="s">
        <v>5</v>
      </c>
      <c r="B39" s="88"/>
      <c r="C39" s="88"/>
      <c r="D39" s="88"/>
      <c r="E39" s="88"/>
    </row>
    <row r="40" spans="1:8" x14ac:dyDescent="0.25">
      <c r="A40" s="84" t="s">
        <v>18</v>
      </c>
      <c r="B40" s="84"/>
      <c r="C40" s="84"/>
      <c r="D40" s="84"/>
      <c r="E40" s="84"/>
    </row>
    <row r="41" spans="1:8" x14ac:dyDescent="0.25">
      <c r="A41" s="85" t="s">
        <v>48</v>
      </c>
      <c r="B41" s="85"/>
      <c r="C41" s="85"/>
      <c r="D41" s="85"/>
      <c r="E41" s="5"/>
    </row>
    <row r="42" spans="1:8" x14ac:dyDescent="0.25">
      <c r="B42" s="86" t="s">
        <v>19</v>
      </c>
      <c r="C42" s="86"/>
      <c r="D42" s="86"/>
      <c r="E42" s="6" t="s">
        <v>6</v>
      </c>
    </row>
    <row r="43" spans="1:8" x14ac:dyDescent="0.25">
      <c r="A43" s="40"/>
      <c r="B43" s="40"/>
      <c r="C43" s="40"/>
      <c r="D43" s="40"/>
      <c r="E43" s="40"/>
    </row>
    <row r="44" spans="1:8" x14ac:dyDescent="0.25">
      <c r="A44" s="87" t="s">
        <v>50</v>
      </c>
      <c r="B44" s="87"/>
      <c r="C44" s="87"/>
      <c r="D44" s="87"/>
      <c r="E44" s="5"/>
    </row>
    <row r="45" spans="1:8" x14ac:dyDescent="0.25">
      <c r="B45" s="86" t="s">
        <v>19</v>
      </c>
      <c r="C45" s="86"/>
      <c r="D45" s="86"/>
      <c r="E45" s="6" t="s">
        <v>6</v>
      </c>
    </row>
    <row r="47" spans="1:8" x14ac:dyDescent="0.25">
      <c r="A47" s="36" t="s">
        <v>49</v>
      </c>
    </row>
    <row r="48" spans="1:8" x14ac:dyDescent="0.25">
      <c r="A48" s="14" t="s">
        <v>33</v>
      </c>
    </row>
    <row r="49" spans="1:2" x14ac:dyDescent="0.25">
      <c r="A49" s="2" t="s">
        <v>38</v>
      </c>
      <c r="B49" s="17">
        <f>'1кв'!B53</f>
        <v>11893.703999999998</v>
      </c>
    </row>
    <row r="50" spans="1:2" x14ac:dyDescent="0.25">
      <c r="A50" s="2" t="s">
        <v>68</v>
      </c>
      <c r="B50" s="18"/>
    </row>
    <row r="51" spans="1:2" x14ac:dyDescent="0.25">
      <c r="A51" s="2" t="s">
        <v>34</v>
      </c>
      <c r="B51" s="18">
        <f>118958.72-5.35</f>
        <v>118953.37</v>
      </c>
    </row>
    <row r="52" spans="1:2" ht="30" x14ac:dyDescent="0.25">
      <c r="A52" s="42" t="s">
        <v>36</v>
      </c>
      <c r="B52" s="18">
        <f>E32</f>
        <v>176717.31599999999</v>
      </c>
    </row>
    <row r="53" spans="1:2" x14ac:dyDescent="0.25">
      <c r="A53" s="19" t="s">
        <v>35</v>
      </c>
      <c r="B53" s="24">
        <f>B49+B51-B52</f>
        <v>-45870.241999999998</v>
      </c>
    </row>
    <row r="55" spans="1:2" x14ac:dyDescent="0.25">
      <c r="B55" s="2">
        <v>51369.32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40:E40"/>
    <mergeCell ref="A41:D41"/>
    <mergeCell ref="B42:D42"/>
    <mergeCell ref="A44:D44"/>
    <mergeCell ref="B45:D4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2" zoomScaleSheetLayoutView="100" workbookViewId="0">
      <selection activeCell="A29" sqref="A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2.140625" style="2" bestFit="1" customWidth="1"/>
    <col min="8" max="8" width="13.42578125" style="2" bestFit="1" customWidth="1"/>
    <col min="9" max="16384" width="9.140625" style="2"/>
  </cols>
  <sheetData>
    <row r="1" spans="1:5" ht="15.75" x14ac:dyDescent="0.25">
      <c r="A1" s="93" t="s">
        <v>11</v>
      </c>
      <c r="B1" s="93"/>
      <c r="C1" s="93"/>
      <c r="D1" s="93"/>
      <c r="E1" s="93"/>
    </row>
    <row r="2" spans="1:5" ht="30" customHeight="1" x14ac:dyDescent="0.25">
      <c r="A2" s="94" t="s">
        <v>12</v>
      </c>
      <c r="B2" s="95"/>
      <c r="C2" s="95"/>
      <c r="D2" s="95"/>
      <c r="E2" s="95"/>
    </row>
    <row r="3" spans="1:5" x14ac:dyDescent="0.25">
      <c r="A3" s="96" t="s">
        <v>59</v>
      </c>
      <c r="B3" s="96"/>
      <c r="C3" s="96"/>
      <c r="D3" s="96"/>
      <c r="E3" s="96"/>
    </row>
    <row r="4" spans="1:5" s="1" customFormat="1" ht="15.75" x14ac:dyDescent="0.25">
      <c r="A4" s="32" t="s">
        <v>13</v>
      </c>
      <c r="B4" s="33"/>
      <c r="C4" s="33"/>
      <c r="D4" s="35"/>
      <c r="E4" s="34" t="s">
        <v>60</v>
      </c>
    </row>
    <row r="5" spans="1:5" x14ac:dyDescent="0.25">
      <c r="A5" s="41"/>
      <c r="B5" s="4"/>
      <c r="C5" s="4"/>
      <c r="D5" s="4"/>
      <c r="E5" s="4"/>
    </row>
    <row r="6" spans="1:5" x14ac:dyDescent="0.25">
      <c r="A6" s="84" t="s">
        <v>0</v>
      </c>
      <c r="B6" s="84"/>
      <c r="C6" s="84"/>
      <c r="D6" s="84"/>
      <c r="E6" s="84"/>
    </row>
    <row r="7" spans="1:5" x14ac:dyDescent="0.25">
      <c r="A7" s="97" t="s">
        <v>24</v>
      </c>
      <c r="B7" s="97"/>
      <c r="C7" s="97"/>
      <c r="D7" s="97"/>
      <c r="E7" s="97"/>
    </row>
    <row r="8" spans="1:5" x14ac:dyDescent="0.25">
      <c r="A8" s="89" t="s">
        <v>1</v>
      </c>
      <c r="B8" s="89"/>
      <c r="C8" s="89"/>
      <c r="D8" s="89"/>
      <c r="E8" s="89"/>
    </row>
    <row r="9" spans="1:5" x14ac:dyDescent="0.25">
      <c r="A9" s="84" t="s">
        <v>46</v>
      </c>
      <c r="B9" s="84"/>
      <c r="C9" s="84"/>
      <c r="D9" s="84"/>
      <c r="E9" s="84"/>
    </row>
    <row r="10" spans="1:5" ht="26.25" customHeight="1" x14ac:dyDescent="0.25">
      <c r="A10" s="98" t="s">
        <v>14</v>
      </c>
      <c r="B10" s="99"/>
      <c r="C10" s="99"/>
      <c r="D10" s="99"/>
      <c r="E10" s="99"/>
    </row>
    <row r="11" spans="1:5" ht="30" customHeight="1" x14ac:dyDescent="0.25">
      <c r="A11" s="84" t="s">
        <v>45</v>
      </c>
      <c r="B11" s="84"/>
      <c r="C11" s="84"/>
      <c r="D11" s="84"/>
      <c r="E11" s="84"/>
    </row>
    <row r="12" spans="1:5" ht="17.25" customHeight="1" x14ac:dyDescent="0.25">
      <c r="A12" s="89" t="s">
        <v>15</v>
      </c>
      <c r="B12" s="90"/>
      <c r="C12" s="90"/>
      <c r="D12" s="90"/>
      <c r="E12" s="90"/>
    </row>
    <row r="13" spans="1:5" x14ac:dyDescent="0.25">
      <c r="A13" s="84" t="s">
        <v>27</v>
      </c>
      <c r="B13" s="84"/>
      <c r="C13" s="84"/>
      <c r="D13" s="84"/>
      <c r="E13" s="84"/>
    </row>
    <row r="14" spans="1:5" x14ac:dyDescent="0.25">
      <c r="A14" s="89" t="s">
        <v>2</v>
      </c>
      <c r="B14" s="90"/>
      <c r="C14" s="90"/>
      <c r="D14" s="90"/>
      <c r="E14" s="90"/>
    </row>
    <row r="15" spans="1:5" ht="17.25" customHeight="1" x14ac:dyDescent="0.25">
      <c r="A15" s="84" t="s">
        <v>47</v>
      </c>
      <c r="B15" s="84"/>
      <c r="C15" s="84"/>
      <c r="D15" s="84"/>
      <c r="E15" s="84"/>
    </row>
    <row r="16" spans="1:5" x14ac:dyDescent="0.25">
      <c r="A16" s="89" t="s">
        <v>16</v>
      </c>
      <c r="B16" s="90"/>
      <c r="C16" s="90"/>
      <c r="D16" s="90"/>
      <c r="E16" s="90"/>
    </row>
    <row r="17" spans="1:8" ht="30" customHeight="1" x14ac:dyDescent="0.25">
      <c r="A17" s="84" t="s">
        <v>17</v>
      </c>
      <c r="B17" s="84"/>
      <c r="C17" s="84"/>
      <c r="D17" s="84"/>
      <c r="E17" s="84"/>
    </row>
    <row r="18" spans="1:8" ht="60" customHeight="1" x14ac:dyDescent="0.25">
      <c r="A18" s="84" t="s">
        <v>25</v>
      </c>
      <c r="B18" s="84"/>
      <c r="C18" s="84"/>
      <c r="D18" s="84"/>
      <c r="E18" s="84"/>
    </row>
    <row r="19" spans="1:8" ht="33" customHeight="1" x14ac:dyDescent="0.25">
      <c r="A19" s="91" t="s">
        <v>26</v>
      </c>
      <c r="B19" s="91"/>
      <c r="C19" s="91"/>
      <c r="D19" s="91"/>
      <c r="E19" s="91"/>
    </row>
    <row r="20" spans="1:8" x14ac:dyDescent="0.25">
      <c r="A20" s="91"/>
      <c r="B20" s="91"/>
      <c r="C20" s="91"/>
      <c r="D20" s="91"/>
      <c r="E20" s="91"/>
      <c r="F20" s="2">
        <v>1261.4000000000001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51" x14ac:dyDescent="0.25">
      <c r="A22" s="30" t="s">
        <v>40</v>
      </c>
      <c r="B22" s="9" t="s">
        <v>39</v>
      </c>
      <c r="C22" s="3" t="s">
        <v>4</v>
      </c>
      <c r="D22" s="3">
        <v>20.39</v>
      </c>
      <c r="E22" s="29">
        <f>D22*F20*G20</f>
        <v>77159.838000000018</v>
      </c>
      <c r="G22" s="20"/>
    </row>
    <row r="23" spans="1:8" x14ac:dyDescent="0.25">
      <c r="A23" s="26" t="s">
        <v>37</v>
      </c>
      <c r="B23" s="27" t="s">
        <v>28</v>
      </c>
      <c r="C23" s="25" t="s">
        <v>4</v>
      </c>
      <c r="D23" s="25">
        <v>7.13</v>
      </c>
      <c r="E23" s="28">
        <f>D23*F20*G20</f>
        <v>26981.346000000005</v>
      </c>
      <c r="G23" s="20"/>
    </row>
    <row r="24" spans="1:8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23">
        <v>0</v>
      </c>
      <c r="G24" s="20"/>
    </row>
    <row r="25" spans="1:8" x14ac:dyDescent="0.25">
      <c r="A25" s="31" t="s">
        <v>44</v>
      </c>
      <c r="B25" s="9" t="s">
        <v>61</v>
      </c>
      <c r="C25" s="3" t="s">
        <v>30</v>
      </c>
      <c r="D25" s="3"/>
      <c r="E25" s="8">
        <v>234</v>
      </c>
      <c r="G25" s="20"/>
    </row>
    <row r="26" spans="1:8" ht="30" x14ac:dyDescent="0.25">
      <c r="A26" s="44" t="s">
        <v>70</v>
      </c>
      <c r="B26" s="50" t="s">
        <v>73</v>
      </c>
      <c r="C26" s="3" t="s">
        <v>66</v>
      </c>
      <c r="D26" s="45"/>
      <c r="E26" s="8">
        <v>5092</v>
      </c>
      <c r="G26" s="20"/>
    </row>
    <row r="27" spans="1:8" ht="30" x14ac:dyDescent="0.25">
      <c r="A27" s="44" t="s">
        <v>71</v>
      </c>
      <c r="B27" s="50" t="s">
        <v>74</v>
      </c>
      <c r="C27" s="3" t="s">
        <v>66</v>
      </c>
      <c r="D27" s="45">
        <v>5</v>
      </c>
      <c r="E27" s="8">
        <f t="shared" ref="E27:E28" si="0">D27*333.76</f>
        <v>1668.8</v>
      </c>
      <c r="G27" s="20"/>
    </row>
    <row r="28" spans="1:8" ht="30" x14ac:dyDescent="0.25">
      <c r="A28" s="44" t="s">
        <v>72</v>
      </c>
      <c r="B28" s="50" t="s">
        <v>75</v>
      </c>
      <c r="C28" s="3" t="s">
        <v>66</v>
      </c>
      <c r="D28" s="45">
        <v>6</v>
      </c>
      <c r="E28" s="8">
        <f t="shared" si="0"/>
        <v>2002.56</v>
      </c>
      <c r="G28" s="20"/>
    </row>
    <row r="29" spans="1:8" x14ac:dyDescent="0.25">
      <c r="A29" s="43" t="s">
        <v>76</v>
      </c>
      <c r="B29" s="50" t="s">
        <v>75</v>
      </c>
      <c r="C29" s="3" t="s">
        <v>30</v>
      </c>
      <c r="D29" s="3"/>
      <c r="E29" s="8">
        <v>5290</v>
      </c>
      <c r="G29" s="20"/>
    </row>
    <row r="30" spans="1:8" s="14" customFormat="1" ht="14.25" x14ac:dyDescent="0.2">
      <c r="A30" s="10" t="s">
        <v>31</v>
      </c>
      <c r="B30" s="11"/>
      <c r="C30" s="12"/>
      <c r="D30" s="12"/>
      <c r="E30" s="13">
        <f>SUM(E22:E29)</f>
        <v>118428.54400000002</v>
      </c>
    </row>
    <row r="32" spans="1:8" s="21" customFormat="1" ht="34.15" customHeight="1" x14ac:dyDescent="0.25">
      <c r="A32" s="92" t="s">
        <v>77</v>
      </c>
      <c r="B32" s="92"/>
      <c r="C32" s="92"/>
      <c r="D32" s="92"/>
      <c r="E32" s="92"/>
      <c r="H32" s="22"/>
    </row>
    <row r="33" spans="1:8" ht="30" customHeight="1" x14ac:dyDescent="0.25">
      <c r="A33" s="84" t="s">
        <v>21</v>
      </c>
      <c r="B33" s="84"/>
      <c r="C33" s="84"/>
      <c r="D33" s="84"/>
      <c r="E33" s="84"/>
      <c r="H33" s="15"/>
    </row>
    <row r="34" spans="1:8" ht="15" customHeight="1" x14ac:dyDescent="0.25">
      <c r="A34" s="84" t="s">
        <v>20</v>
      </c>
      <c r="B34" s="84"/>
      <c r="C34" s="84"/>
      <c r="D34" s="84"/>
      <c r="E34" s="84"/>
      <c r="H34" s="15"/>
    </row>
    <row r="35" spans="1:8" ht="31.5" customHeight="1" x14ac:dyDescent="0.25">
      <c r="A35" s="84" t="s">
        <v>32</v>
      </c>
      <c r="B35" s="84"/>
      <c r="C35" s="84"/>
      <c r="D35" s="84"/>
      <c r="E35" s="84"/>
      <c r="F35" s="14"/>
      <c r="G35" s="14"/>
      <c r="H35" s="16"/>
    </row>
    <row r="36" spans="1:8" x14ac:dyDescent="0.25">
      <c r="A36" s="84" t="s">
        <v>18</v>
      </c>
      <c r="B36" s="84"/>
      <c r="C36" s="84"/>
      <c r="D36" s="84"/>
      <c r="E36" s="84"/>
      <c r="H36" s="15"/>
    </row>
    <row r="37" spans="1:8" x14ac:dyDescent="0.25">
      <c r="A37" s="88" t="s">
        <v>5</v>
      </c>
      <c r="B37" s="88"/>
      <c r="C37" s="88"/>
      <c r="D37" s="88"/>
      <c r="E37" s="88"/>
    </row>
    <row r="38" spans="1:8" x14ac:dyDescent="0.25">
      <c r="A38" s="84" t="s">
        <v>18</v>
      </c>
      <c r="B38" s="84"/>
      <c r="C38" s="84"/>
      <c r="D38" s="84"/>
      <c r="E38" s="84"/>
    </row>
    <row r="39" spans="1:8" x14ac:dyDescent="0.25">
      <c r="A39" s="85" t="s">
        <v>48</v>
      </c>
      <c r="B39" s="85"/>
      <c r="C39" s="85"/>
      <c r="D39" s="85"/>
      <c r="E39" s="5"/>
    </row>
    <row r="40" spans="1:8" x14ac:dyDescent="0.25">
      <c r="B40" s="86" t="s">
        <v>19</v>
      </c>
      <c r="C40" s="86"/>
      <c r="D40" s="86"/>
      <c r="E40" s="6" t="s">
        <v>6</v>
      </c>
    </row>
    <row r="41" spans="1:8" x14ac:dyDescent="0.25">
      <c r="A41" s="40"/>
      <c r="B41" s="40"/>
      <c r="C41" s="40"/>
      <c r="D41" s="40"/>
      <c r="E41" s="40"/>
    </row>
    <row r="42" spans="1:8" x14ac:dyDescent="0.25">
      <c r="A42" s="87" t="s">
        <v>50</v>
      </c>
      <c r="B42" s="87"/>
      <c r="C42" s="87"/>
      <c r="D42" s="87"/>
      <c r="E42" s="5"/>
    </row>
    <row r="43" spans="1:8" x14ac:dyDescent="0.25">
      <c r="B43" s="86" t="s">
        <v>19</v>
      </c>
      <c r="C43" s="86"/>
      <c r="D43" s="86"/>
      <c r="E43" s="6" t="s">
        <v>6</v>
      </c>
    </row>
    <row r="45" spans="1:8" x14ac:dyDescent="0.25">
      <c r="A45" s="36" t="s">
        <v>49</v>
      </c>
    </row>
    <row r="46" spans="1:8" x14ac:dyDescent="0.25">
      <c r="A46" s="14" t="s">
        <v>33</v>
      </c>
    </row>
    <row r="47" spans="1:8" x14ac:dyDescent="0.25">
      <c r="A47" s="2" t="s">
        <v>38</v>
      </c>
      <c r="B47" s="17">
        <f>'2кв'!B53</f>
        <v>-45870.241999999998</v>
      </c>
    </row>
    <row r="48" spans="1:8" x14ac:dyDescent="0.25">
      <c r="A48" s="2" t="s">
        <v>78</v>
      </c>
      <c r="B48" s="18"/>
    </row>
    <row r="49" spans="1:2" x14ac:dyDescent="0.25">
      <c r="A49" s="2" t="s">
        <v>34</v>
      </c>
      <c r="B49" s="18">
        <f>142911.1-8.77</f>
        <v>142902.33000000002</v>
      </c>
    </row>
    <row r="50" spans="1:2" ht="30" x14ac:dyDescent="0.25">
      <c r="A50" s="42" t="s">
        <v>36</v>
      </c>
      <c r="B50" s="18">
        <f>E30</f>
        <v>118428.54400000002</v>
      </c>
    </row>
    <row r="51" spans="1:2" x14ac:dyDescent="0.25">
      <c r="A51" s="19" t="s">
        <v>35</v>
      </c>
      <c r="B51" s="24">
        <f>B47+B49-B50</f>
        <v>-21396.456000000006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38:E38"/>
    <mergeCell ref="A39:D39"/>
    <mergeCell ref="B40:D40"/>
    <mergeCell ref="A42:D42"/>
    <mergeCell ref="B43:D4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28" zoomScaleSheetLayoutView="100" workbookViewId="0">
      <selection activeCell="C49" sqref="C4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2.140625" style="2" bestFit="1" customWidth="1"/>
    <col min="8" max="8" width="13.42578125" style="2" bestFit="1" customWidth="1"/>
    <col min="9" max="16384" width="9.140625" style="2"/>
  </cols>
  <sheetData>
    <row r="1" spans="1:5" ht="15.75" x14ac:dyDescent="0.25">
      <c r="A1" s="93" t="s">
        <v>11</v>
      </c>
      <c r="B1" s="93"/>
      <c r="C1" s="93"/>
      <c r="D1" s="93"/>
      <c r="E1" s="93"/>
    </row>
    <row r="2" spans="1:5" ht="30" customHeight="1" x14ac:dyDescent="0.25">
      <c r="A2" s="94" t="s">
        <v>12</v>
      </c>
      <c r="B2" s="95"/>
      <c r="C2" s="95"/>
      <c r="D2" s="95"/>
      <c r="E2" s="95"/>
    </row>
    <row r="3" spans="1:5" x14ac:dyDescent="0.25">
      <c r="A3" s="96" t="s">
        <v>79</v>
      </c>
      <c r="B3" s="96"/>
      <c r="C3" s="96"/>
      <c r="D3" s="96"/>
      <c r="E3" s="96"/>
    </row>
    <row r="4" spans="1:5" s="1" customFormat="1" ht="15.75" x14ac:dyDescent="0.25">
      <c r="A4" s="51" t="s">
        <v>13</v>
      </c>
      <c r="B4" s="4"/>
      <c r="C4" s="4"/>
      <c r="D4" s="2"/>
      <c r="E4" s="52">
        <v>46022</v>
      </c>
    </row>
    <row r="5" spans="1:5" x14ac:dyDescent="0.25">
      <c r="A5" s="48"/>
      <c r="B5" s="4"/>
      <c r="C5" s="4"/>
      <c r="D5" s="4"/>
      <c r="E5" s="4"/>
    </row>
    <row r="6" spans="1:5" x14ac:dyDescent="0.25">
      <c r="A6" s="84" t="s">
        <v>0</v>
      </c>
      <c r="B6" s="84"/>
      <c r="C6" s="84"/>
      <c r="D6" s="84"/>
      <c r="E6" s="84"/>
    </row>
    <row r="7" spans="1:5" x14ac:dyDescent="0.25">
      <c r="A7" s="97" t="s">
        <v>24</v>
      </c>
      <c r="B7" s="97"/>
      <c r="C7" s="97"/>
      <c r="D7" s="97"/>
      <c r="E7" s="97"/>
    </row>
    <row r="8" spans="1:5" x14ac:dyDescent="0.25">
      <c r="A8" s="89" t="s">
        <v>1</v>
      </c>
      <c r="B8" s="89"/>
      <c r="C8" s="89"/>
      <c r="D8" s="89"/>
      <c r="E8" s="89"/>
    </row>
    <row r="9" spans="1:5" x14ac:dyDescent="0.25">
      <c r="A9" s="84" t="s">
        <v>46</v>
      </c>
      <c r="B9" s="84"/>
      <c r="C9" s="84"/>
      <c r="D9" s="84"/>
      <c r="E9" s="84"/>
    </row>
    <row r="10" spans="1:5" ht="26.25" customHeight="1" x14ac:dyDescent="0.25">
      <c r="A10" s="98" t="s">
        <v>14</v>
      </c>
      <c r="B10" s="99"/>
      <c r="C10" s="99"/>
      <c r="D10" s="99"/>
      <c r="E10" s="99"/>
    </row>
    <row r="11" spans="1:5" ht="30" customHeight="1" x14ac:dyDescent="0.25">
      <c r="A11" s="84" t="s">
        <v>45</v>
      </c>
      <c r="B11" s="84"/>
      <c r="C11" s="84"/>
      <c r="D11" s="84"/>
      <c r="E11" s="84"/>
    </row>
    <row r="12" spans="1:5" ht="17.25" customHeight="1" x14ac:dyDescent="0.25">
      <c r="A12" s="89" t="s">
        <v>15</v>
      </c>
      <c r="B12" s="90"/>
      <c r="C12" s="90"/>
      <c r="D12" s="90"/>
      <c r="E12" s="90"/>
    </row>
    <row r="13" spans="1:5" x14ac:dyDescent="0.25">
      <c r="A13" s="84" t="s">
        <v>27</v>
      </c>
      <c r="B13" s="84"/>
      <c r="C13" s="84"/>
      <c r="D13" s="84"/>
      <c r="E13" s="84"/>
    </row>
    <row r="14" spans="1:5" x14ac:dyDescent="0.25">
      <c r="A14" s="89" t="s">
        <v>2</v>
      </c>
      <c r="B14" s="90"/>
      <c r="C14" s="90"/>
      <c r="D14" s="90"/>
      <c r="E14" s="90"/>
    </row>
    <row r="15" spans="1:5" ht="17.25" customHeight="1" x14ac:dyDescent="0.25">
      <c r="A15" s="84" t="s">
        <v>47</v>
      </c>
      <c r="B15" s="84"/>
      <c r="C15" s="84"/>
      <c r="D15" s="84"/>
      <c r="E15" s="84"/>
    </row>
    <row r="16" spans="1:5" x14ac:dyDescent="0.25">
      <c r="A16" s="89" t="s">
        <v>16</v>
      </c>
      <c r="B16" s="90"/>
      <c r="C16" s="90"/>
      <c r="D16" s="90"/>
      <c r="E16" s="90"/>
    </row>
    <row r="17" spans="1:8" ht="30" customHeight="1" x14ac:dyDescent="0.25">
      <c r="A17" s="84" t="s">
        <v>17</v>
      </c>
      <c r="B17" s="84"/>
      <c r="C17" s="84"/>
      <c r="D17" s="84"/>
      <c r="E17" s="84"/>
    </row>
    <row r="18" spans="1:8" ht="60" customHeight="1" x14ac:dyDescent="0.25">
      <c r="A18" s="84" t="s">
        <v>25</v>
      </c>
      <c r="B18" s="84"/>
      <c r="C18" s="84"/>
      <c r="D18" s="84"/>
      <c r="E18" s="84"/>
    </row>
    <row r="19" spans="1:8" ht="33" customHeight="1" x14ac:dyDescent="0.25">
      <c r="A19" s="91" t="s">
        <v>26</v>
      </c>
      <c r="B19" s="91"/>
      <c r="C19" s="91"/>
      <c r="D19" s="91"/>
      <c r="E19" s="91"/>
    </row>
    <row r="20" spans="1:8" x14ac:dyDescent="0.25">
      <c r="A20" s="91"/>
      <c r="B20" s="91"/>
      <c r="C20" s="91"/>
      <c r="D20" s="91"/>
      <c r="E20" s="91"/>
      <c r="F20" s="2">
        <v>1261.4000000000001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51" x14ac:dyDescent="0.25">
      <c r="A22" s="30" t="s">
        <v>40</v>
      </c>
      <c r="B22" s="9" t="s">
        <v>39</v>
      </c>
      <c r="C22" s="3" t="s">
        <v>4</v>
      </c>
      <c r="D22" s="3">
        <v>20.39</v>
      </c>
      <c r="E22" s="29">
        <f>D22*F20*G20</f>
        <v>77159.838000000018</v>
      </c>
      <c r="G22" s="20"/>
    </row>
    <row r="23" spans="1:8" x14ac:dyDescent="0.25">
      <c r="A23" s="26" t="s">
        <v>37</v>
      </c>
      <c r="B23" s="27" t="s">
        <v>28</v>
      </c>
      <c r="C23" s="25" t="s">
        <v>4</v>
      </c>
      <c r="D23" s="25">
        <v>7.13</v>
      </c>
      <c r="E23" s="28">
        <f>D23*F20*G20</f>
        <v>26981.346000000005</v>
      </c>
      <c r="G23" s="20"/>
    </row>
    <row r="24" spans="1:8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23">
        <v>0</v>
      </c>
      <c r="G24" s="20"/>
    </row>
    <row r="25" spans="1:8" x14ac:dyDescent="0.25">
      <c r="A25" s="31" t="s">
        <v>44</v>
      </c>
      <c r="B25" s="9" t="s">
        <v>105</v>
      </c>
      <c r="C25" s="3" t="s">
        <v>30</v>
      </c>
      <c r="D25" s="3"/>
      <c r="E25" s="8">
        <v>0</v>
      </c>
      <c r="G25" s="20"/>
    </row>
    <row r="26" spans="1:8" x14ac:dyDescent="0.25">
      <c r="A26" s="44"/>
      <c r="B26" s="50"/>
      <c r="C26" s="3"/>
      <c r="D26" s="45"/>
      <c r="E26" s="8"/>
      <c r="G26" s="20"/>
    </row>
    <row r="27" spans="1:8" s="14" customFormat="1" ht="14.25" x14ac:dyDescent="0.2">
      <c r="A27" s="10" t="s">
        <v>31</v>
      </c>
      <c r="B27" s="11"/>
      <c r="C27" s="12"/>
      <c r="D27" s="12"/>
      <c r="E27" s="13">
        <f>SUM(E22:E26)</f>
        <v>104141.18400000002</v>
      </c>
    </row>
    <row r="29" spans="1:8" s="21" customFormat="1" ht="34.15" customHeight="1" x14ac:dyDescent="0.25">
      <c r="A29" s="92" t="s">
        <v>106</v>
      </c>
      <c r="B29" s="92"/>
      <c r="C29" s="92"/>
      <c r="D29" s="92"/>
      <c r="E29" s="92"/>
      <c r="H29" s="22"/>
    </row>
    <row r="30" spans="1:8" ht="30" customHeight="1" x14ac:dyDescent="0.25">
      <c r="A30" s="84" t="s">
        <v>21</v>
      </c>
      <c r="B30" s="84"/>
      <c r="C30" s="84"/>
      <c r="D30" s="84"/>
      <c r="E30" s="84"/>
      <c r="H30" s="15"/>
    </row>
    <row r="31" spans="1:8" ht="15" customHeight="1" x14ac:dyDescent="0.25">
      <c r="A31" s="84" t="s">
        <v>20</v>
      </c>
      <c r="B31" s="84"/>
      <c r="C31" s="84"/>
      <c r="D31" s="84"/>
      <c r="E31" s="84"/>
      <c r="H31" s="15"/>
    </row>
    <row r="32" spans="1:8" ht="31.5" customHeight="1" x14ac:dyDescent="0.25">
      <c r="A32" s="84" t="s">
        <v>32</v>
      </c>
      <c r="B32" s="84"/>
      <c r="C32" s="84"/>
      <c r="D32" s="84"/>
      <c r="E32" s="84"/>
      <c r="F32" s="14"/>
      <c r="G32" s="14"/>
      <c r="H32" s="16"/>
    </row>
    <row r="33" spans="1:8" x14ac:dyDescent="0.25">
      <c r="A33" s="84" t="s">
        <v>18</v>
      </c>
      <c r="B33" s="84"/>
      <c r="C33" s="84"/>
      <c r="D33" s="84"/>
      <c r="E33" s="84"/>
      <c r="H33" s="15"/>
    </row>
    <row r="34" spans="1:8" x14ac:dyDescent="0.25">
      <c r="A34" s="88" t="s">
        <v>5</v>
      </c>
      <c r="B34" s="88"/>
      <c r="C34" s="88"/>
      <c r="D34" s="88"/>
      <c r="E34" s="88"/>
    </row>
    <row r="35" spans="1:8" x14ac:dyDescent="0.25">
      <c r="A35" s="84" t="s">
        <v>18</v>
      </c>
      <c r="B35" s="84"/>
      <c r="C35" s="84"/>
      <c r="D35" s="84"/>
      <c r="E35" s="84"/>
    </row>
    <row r="36" spans="1:8" x14ac:dyDescent="0.25">
      <c r="A36" s="85" t="s">
        <v>48</v>
      </c>
      <c r="B36" s="85"/>
      <c r="C36" s="85"/>
      <c r="D36" s="85"/>
      <c r="E36" s="5"/>
    </row>
    <row r="37" spans="1:8" x14ac:dyDescent="0.25">
      <c r="B37" s="86" t="s">
        <v>19</v>
      </c>
      <c r="C37" s="86"/>
      <c r="D37" s="86"/>
      <c r="E37" s="6" t="s">
        <v>6</v>
      </c>
    </row>
    <row r="38" spans="1:8" x14ac:dyDescent="0.25">
      <c r="A38" s="47"/>
      <c r="B38" s="47"/>
      <c r="C38" s="47"/>
      <c r="D38" s="47"/>
      <c r="E38" s="47"/>
    </row>
    <row r="39" spans="1:8" x14ac:dyDescent="0.25">
      <c r="A39" s="87" t="s">
        <v>50</v>
      </c>
      <c r="B39" s="87"/>
      <c r="C39" s="87"/>
      <c r="D39" s="87"/>
      <c r="E39" s="5"/>
    </row>
    <row r="40" spans="1:8" x14ac:dyDescent="0.25">
      <c r="B40" s="86" t="s">
        <v>19</v>
      </c>
      <c r="C40" s="86"/>
      <c r="D40" s="86"/>
      <c r="E40" s="6" t="s">
        <v>6</v>
      </c>
    </row>
    <row r="42" spans="1:8" x14ac:dyDescent="0.25">
      <c r="A42" s="36" t="s">
        <v>49</v>
      </c>
    </row>
    <row r="43" spans="1:8" x14ac:dyDescent="0.25">
      <c r="A43" s="14" t="s">
        <v>33</v>
      </c>
    </row>
    <row r="44" spans="1:8" x14ac:dyDescent="0.25">
      <c r="A44" s="2" t="s">
        <v>38</v>
      </c>
      <c r="B44" s="17">
        <f>'3кв'!B51</f>
        <v>-21396.456000000006</v>
      </c>
    </row>
    <row r="45" spans="1:8" x14ac:dyDescent="0.25">
      <c r="A45" s="2" t="s">
        <v>107</v>
      </c>
      <c r="B45" s="18"/>
    </row>
    <row r="46" spans="1:8" x14ac:dyDescent="0.25">
      <c r="A46" s="2" t="s">
        <v>34</v>
      </c>
      <c r="B46" s="18">
        <v>125878.82</v>
      </c>
    </row>
    <row r="47" spans="1:8" ht="30" x14ac:dyDescent="0.25">
      <c r="A47" s="49" t="s">
        <v>36</v>
      </c>
      <c r="B47" s="18">
        <f>E27</f>
        <v>104141.18400000002</v>
      </c>
    </row>
    <row r="48" spans="1:8" x14ac:dyDescent="0.25">
      <c r="A48" s="19" t="s">
        <v>35</v>
      </c>
      <c r="B48" s="24">
        <f>B44+B46-B47</f>
        <v>341.17999999997846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topLeftCell="A10" zoomScaleSheetLayoutView="100" workbookViewId="0">
      <selection activeCell="B42" sqref="B42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101" t="s">
        <v>80</v>
      </c>
      <c r="B1" s="101"/>
      <c r="C1" s="101"/>
      <c r="D1" s="53"/>
    </row>
    <row r="2" spans="1:5" x14ac:dyDescent="0.25">
      <c r="A2" s="102" t="s">
        <v>81</v>
      </c>
      <c r="B2" s="102"/>
      <c r="C2" s="102"/>
      <c r="D2" s="54"/>
    </row>
    <row r="3" spans="1:5" x14ac:dyDescent="0.25">
      <c r="A3" s="102" t="s">
        <v>103</v>
      </c>
      <c r="B3" s="102"/>
      <c r="C3" s="102"/>
      <c r="D3" s="54"/>
    </row>
    <row r="4" spans="1:5" x14ac:dyDescent="0.25">
      <c r="A4" s="101" t="s">
        <v>82</v>
      </c>
      <c r="B4" s="101"/>
      <c r="C4" s="101"/>
      <c r="D4" s="53"/>
    </row>
    <row r="5" spans="1:5" x14ac:dyDescent="0.25">
      <c r="A5" s="103"/>
      <c r="B5" s="103"/>
      <c r="C5" s="103"/>
    </row>
    <row r="6" spans="1:5" x14ac:dyDescent="0.25">
      <c r="A6" s="54"/>
      <c r="B6" s="55" t="s">
        <v>83</v>
      </c>
      <c r="C6" s="56">
        <f>'1кв'!B48</f>
        <v>51369.32</v>
      </c>
      <c r="D6" s="57"/>
    </row>
    <row r="7" spans="1:5" x14ac:dyDescent="0.25">
      <c r="A7" s="58" t="s">
        <v>84</v>
      </c>
      <c r="B7" s="55" t="s">
        <v>85</v>
      </c>
      <c r="C7" s="56"/>
      <c r="D7" s="57"/>
    </row>
    <row r="8" spans="1:5" x14ac:dyDescent="0.25">
      <c r="A8" s="54"/>
      <c r="B8" s="59" t="s">
        <v>86</v>
      </c>
      <c r="C8" s="56"/>
      <c r="D8" s="57"/>
    </row>
    <row r="9" spans="1:5" x14ac:dyDescent="0.25">
      <c r="A9" s="54"/>
      <c r="B9" s="60" t="s">
        <v>87</v>
      </c>
      <c r="C9" s="56"/>
      <c r="D9" s="57"/>
    </row>
    <row r="10" spans="1:5" x14ac:dyDescent="0.25">
      <c r="A10" s="54"/>
      <c r="B10" s="60" t="s">
        <v>88</v>
      </c>
      <c r="C10" s="56"/>
      <c r="D10" s="57"/>
    </row>
    <row r="11" spans="1:5" x14ac:dyDescent="0.25">
      <c r="A11" s="54"/>
      <c r="B11" s="60" t="s">
        <v>89</v>
      </c>
      <c r="C11" s="56"/>
      <c r="D11" s="57"/>
    </row>
    <row r="12" spans="1:5" x14ac:dyDescent="0.25">
      <c r="B12" s="61" t="s">
        <v>90</v>
      </c>
      <c r="C12" s="62">
        <f>'1кв'!B50+'2кв'!B51+'3кв'!B49+'4кв'!B46</f>
        <v>507598.47000000003</v>
      </c>
      <c r="D12" s="63"/>
      <c r="E12" s="64"/>
    </row>
    <row r="13" spans="1:5" x14ac:dyDescent="0.25">
      <c r="A13" s="33"/>
      <c r="B13" s="61" t="s">
        <v>91</v>
      </c>
      <c r="C13" s="65">
        <f>SUM(C12:C12)</f>
        <v>507598.47000000003</v>
      </c>
      <c r="D13" s="57"/>
    </row>
    <row r="14" spans="1:5" x14ac:dyDescent="0.25">
      <c r="B14" s="100"/>
      <c r="C14" s="100"/>
      <c r="D14" s="66"/>
    </row>
    <row r="15" spans="1:5" ht="17.25" customHeight="1" x14ac:dyDescent="0.25">
      <c r="A15" s="67" t="s">
        <v>92</v>
      </c>
      <c r="B15" s="30" t="s">
        <v>40</v>
      </c>
      <c r="C15" s="62">
        <f>'1кв'!E22+'2кв'!E22+'4кв'!E22+'3кв'!E22</f>
        <v>301676.424</v>
      </c>
      <c r="D15" s="66"/>
    </row>
    <row r="16" spans="1:5" ht="15" customHeight="1" x14ac:dyDescent="0.25">
      <c r="A16" s="67"/>
      <c r="B16" s="68" t="s">
        <v>37</v>
      </c>
      <c r="C16" s="62">
        <f>'1кв'!E23+'2кв'!E23+'4кв'!E23+'3кв'!E23</f>
        <v>103232.97600000001</v>
      </c>
      <c r="D16" s="66"/>
    </row>
    <row r="17" spans="1:7" x14ac:dyDescent="0.25">
      <c r="A17" s="67"/>
      <c r="B17" s="69" t="s">
        <v>93</v>
      </c>
      <c r="C17" s="62">
        <f>'1кв'!E24+'2кв'!E24+'4кв'!E24+'3кв'!E24</f>
        <v>0</v>
      </c>
      <c r="D17" s="66"/>
    </row>
    <row r="18" spans="1:7" x14ac:dyDescent="0.25">
      <c r="A18" s="67"/>
      <c r="B18" s="60" t="s">
        <v>43</v>
      </c>
      <c r="C18" s="62">
        <f>'1кв'!E25+'2кв'!E25</f>
        <v>20305.099999999999</v>
      </c>
      <c r="D18" s="66"/>
    </row>
    <row r="19" spans="1:7" x14ac:dyDescent="0.25">
      <c r="A19" s="67"/>
      <c r="B19" s="60" t="s">
        <v>42</v>
      </c>
      <c r="C19" s="62">
        <f>'1кв'!E26+'2кв'!E26</f>
        <v>3256.8599999999997</v>
      </c>
      <c r="D19" s="66"/>
    </row>
    <row r="20" spans="1:7" x14ac:dyDescent="0.25">
      <c r="A20" s="67"/>
      <c r="B20" s="60" t="s">
        <v>41</v>
      </c>
      <c r="C20" s="62">
        <f>'1кв'!E27+'2кв'!E27</f>
        <v>15151.66</v>
      </c>
      <c r="D20" s="66"/>
    </row>
    <row r="21" spans="1:7" x14ac:dyDescent="0.25">
      <c r="B21" s="70" t="s">
        <v>94</v>
      </c>
      <c r="C21" s="62">
        <f>'1кв'!E28+'2кв'!E28+'3кв'!E25</f>
        <v>1079.19</v>
      </c>
      <c r="D21" s="66"/>
      <c r="E21" s="64"/>
    </row>
    <row r="22" spans="1:7" x14ac:dyDescent="0.25">
      <c r="A22" s="67"/>
      <c r="B22" s="71" t="s">
        <v>104</v>
      </c>
      <c r="C22" s="62">
        <f>'2кв'!E30+'3кв'!E27+'3кв'!E28</f>
        <v>4672.6399999999994</v>
      </c>
      <c r="D22" s="66"/>
    </row>
    <row r="23" spans="1:7" x14ac:dyDescent="0.25">
      <c r="A23" s="67"/>
      <c r="B23" s="59" t="s">
        <v>95</v>
      </c>
      <c r="C23" s="62">
        <f>'1кв'!E29+'2кв'!E29+'2кв'!E31+'3кв'!E26+'3кв'!E29</f>
        <v>109251.76</v>
      </c>
      <c r="D23" s="66"/>
    </row>
    <row r="24" spans="1:7" x14ac:dyDescent="0.25">
      <c r="A24" s="67"/>
      <c r="B24" s="59" t="s">
        <v>86</v>
      </c>
      <c r="C24" s="72"/>
      <c r="D24" s="66"/>
      <c r="G24" s="64"/>
    </row>
    <row r="25" spans="1:7" x14ac:dyDescent="0.25">
      <c r="A25" s="67"/>
      <c r="B25" s="73" t="s">
        <v>53</v>
      </c>
      <c r="C25" s="74">
        <f>'1кв'!E29</f>
        <v>36000</v>
      </c>
      <c r="D25" s="66"/>
    </row>
    <row r="26" spans="1:7" x14ac:dyDescent="0.25">
      <c r="A26" s="67"/>
      <c r="B26" s="73" t="s">
        <v>110</v>
      </c>
      <c r="C26" s="74">
        <f>'2кв'!E29</f>
        <v>53018.42</v>
      </c>
      <c r="D26" s="66"/>
    </row>
    <row r="27" spans="1:7" x14ac:dyDescent="0.25">
      <c r="A27" s="67"/>
      <c r="B27" s="73" t="s">
        <v>109</v>
      </c>
      <c r="C27" s="74">
        <f>'2кв'!E31</f>
        <v>9851.34</v>
      </c>
      <c r="D27" s="66"/>
    </row>
    <row r="28" spans="1:7" x14ac:dyDescent="0.25">
      <c r="A28" s="67"/>
      <c r="B28" s="73" t="s">
        <v>108</v>
      </c>
      <c r="C28" s="74">
        <f>'3кв'!E26</f>
        <v>5092</v>
      </c>
      <c r="D28" s="66"/>
    </row>
    <row r="29" spans="1:7" x14ac:dyDescent="0.25">
      <c r="A29" s="67"/>
      <c r="B29" s="73" t="s">
        <v>76</v>
      </c>
      <c r="C29" s="74">
        <f>'3кв'!E29</f>
        <v>5290</v>
      </c>
      <c r="D29" s="66"/>
    </row>
    <row r="30" spans="1:7" x14ac:dyDescent="0.25">
      <c r="A30" s="67"/>
      <c r="B30" s="73"/>
      <c r="C30" s="74"/>
      <c r="D30" s="66"/>
    </row>
    <row r="31" spans="1:7" x14ac:dyDescent="0.25">
      <c r="A31" s="67"/>
      <c r="B31" s="73"/>
      <c r="C31" s="74"/>
      <c r="D31" s="66"/>
    </row>
    <row r="32" spans="1:7" x14ac:dyDescent="0.25">
      <c r="B32" s="75" t="s">
        <v>96</v>
      </c>
      <c r="C32" s="76">
        <f>SUM(C15:C23)</f>
        <v>558626.61</v>
      </c>
      <c r="D32" s="66"/>
      <c r="E32" s="64"/>
    </row>
    <row r="33" spans="1:4" x14ac:dyDescent="0.25">
      <c r="B33" s="75" t="s">
        <v>102</v>
      </c>
      <c r="C33" s="77">
        <f>C6+C13-C32</f>
        <v>341.18000000005122</v>
      </c>
      <c r="D33" s="66"/>
    </row>
    <row r="34" spans="1:4" x14ac:dyDescent="0.25">
      <c r="B34" s="58"/>
      <c r="C34" s="58"/>
      <c r="D34" s="66"/>
    </row>
    <row r="35" spans="1:4" x14ac:dyDescent="0.25">
      <c r="B35" s="78" t="s">
        <v>97</v>
      </c>
      <c r="C35" s="78"/>
      <c r="D35" s="66"/>
    </row>
    <row r="36" spans="1:4" x14ac:dyDescent="0.25">
      <c r="B36" s="78" t="s">
        <v>98</v>
      </c>
      <c r="C36" s="79">
        <v>43753.56</v>
      </c>
      <c r="D36" s="66"/>
    </row>
    <row r="37" spans="1:4" x14ac:dyDescent="0.25">
      <c r="B37" s="80" t="s">
        <v>111</v>
      </c>
      <c r="C37" s="81">
        <v>41067.949999999997</v>
      </c>
      <c r="D37" s="66"/>
    </row>
    <row r="38" spans="1:4" x14ac:dyDescent="0.25">
      <c r="B38" s="78" t="s">
        <v>99</v>
      </c>
      <c r="C38" s="82">
        <f>C37-C36</f>
        <v>-2685.6100000000006</v>
      </c>
      <c r="D38" s="66"/>
    </row>
    <row r="39" spans="1:4" x14ac:dyDescent="0.25">
      <c r="B39" s="58"/>
      <c r="C39" s="58"/>
      <c r="D39" s="66"/>
    </row>
    <row r="40" spans="1:4" x14ac:dyDescent="0.25">
      <c r="A40" s="1" t="s">
        <v>100</v>
      </c>
      <c r="B40" s="58" t="s">
        <v>112</v>
      </c>
      <c r="C40" s="58"/>
      <c r="D40" s="66"/>
    </row>
    <row r="41" spans="1:4" x14ac:dyDescent="0.25">
      <c r="B41" s="58" t="s">
        <v>113</v>
      </c>
      <c r="C41" s="58"/>
      <c r="D41" s="66"/>
    </row>
    <row r="42" spans="1:4" x14ac:dyDescent="0.25">
      <c r="B42" s="58" t="s">
        <v>114</v>
      </c>
      <c r="C42" s="58"/>
      <c r="D42" s="66"/>
    </row>
    <row r="43" spans="1:4" s="2" customFormat="1" x14ac:dyDescent="0.25">
      <c r="A43" s="1"/>
      <c r="B43" s="78" t="s">
        <v>101</v>
      </c>
      <c r="C43" s="58"/>
      <c r="D43" s="83"/>
    </row>
    <row r="44" spans="1:4" x14ac:dyDescent="0.25">
      <c r="B44" s="58"/>
      <c r="C44" s="58"/>
      <c r="D44" s="66"/>
    </row>
    <row r="45" spans="1:4" x14ac:dyDescent="0.25">
      <c r="B45" s="58"/>
      <c r="C45" s="58"/>
      <c r="D45" s="66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2026-03-01T06:43:33Z</dcterms:modified>
</cp:coreProperties>
</file>