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080" yWindow="1080" windowWidth="28800" windowHeight="15345" activeTab="4"/>
  </bookViews>
  <sheets>
    <sheet name="1кв" sheetId="29" r:id="rId1"/>
    <sheet name="2кв" sheetId="30" r:id="rId2"/>
    <sheet name="3кв" sheetId="31" r:id="rId3"/>
    <sheet name="4кв" sheetId="32" r:id="rId4"/>
    <sheet name="отчет" sheetId="33" r:id="rId5"/>
  </sheets>
  <definedNames>
    <definedName name="_xlnm.Print_Area" localSheetId="0">'1кв'!$A$1:$E$50</definedName>
    <definedName name="_xlnm.Print_Area" localSheetId="1">'2кв'!$A$1:$E$49</definedName>
    <definedName name="_xlnm.Print_Area" localSheetId="2">'3кв'!$A$1:$E$49</definedName>
    <definedName name="_xlnm.Print_Area" localSheetId="3">'4кв'!$A$1:$E$49</definedName>
    <definedName name="_xlnm.Print_Area" localSheetId="4">отчет!$A$1:$C$31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5" i="33" l="1"/>
  <c r="C15" i="33"/>
  <c r="C18" i="33"/>
  <c r="E27" i="32"/>
  <c r="C17" i="33" l="1"/>
  <c r="C14" i="33"/>
  <c r="C13" i="33"/>
  <c r="C12" i="33"/>
  <c r="C11" i="33"/>
  <c r="C8" i="33"/>
  <c r="C9" i="33" s="1"/>
  <c r="C6" i="33"/>
  <c r="C19" i="33" l="1"/>
  <c r="C20" i="33" s="1"/>
  <c r="B44" i="32" l="1"/>
  <c r="B47" i="32"/>
  <c r="E23" i="32"/>
  <c r="E22" i="32"/>
  <c r="B48" i="32" l="1"/>
  <c r="E25" i="30"/>
  <c r="E23" i="31"/>
  <c r="E22" i="31"/>
  <c r="E23" i="30"/>
  <c r="E22" i="30"/>
  <c r="E27" i="31" l="1"/>
  <c r="B47" i="31" s="1"/>
  <c r="E27" i="30"/>
  <c r="B47" i="30" s="1"/>
  <c r="E23" i="29"/>
  <c r="E22" i="29"/>
  <c r="E27" i="29" s="1"/>
  <c r="B48" i="29" s="1"/>
  <c r="B49" i="29" l="1"/>
  <c r="B44" i="30" s="1"/>
  <c r="B48" i="30" s="1"/>
  <c r="B44" i="31" s="1"/>
  <c r="B48" i="31" s="1"/>
</calcChain>
</file>

<file path=xl/sharedStrings.xml><?xml version="1.0" encoding="utf-8"?>
<sst xmlns="http://schemas.openxmlformats.org/spreadsheetml/2006/main" count="253" uniqueCount="96">
  <si>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</si>
  <si>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</si>
  <si>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</si>
  <si>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</si>
  <si>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</si>
  <si>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</si>
  <si>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</si>
  <si>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</si>
  <si>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</si>
  <si>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</si>
  <si>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</si>
  <si>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</si>
  <si>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</si>
  <si>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</si>
  <si>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</si>
  <si>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</si>
  <si>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</si>
  <si>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</si>
  <si>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</si>
  <si>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</si>
  <si>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</si>
  <si>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</si>
  <si>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</si>
  <si>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</si>
  <si>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г. Россошь, ул.Юбилейная,3а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</si>
  <si>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№29 от   01.04.2015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</si>
  <si>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№3а,</t>
    </r>
    <r>
      <rPr>
        <sz val="11"/>
        <color theme="1"/>
        <rFont val="Times New Roman"/>
        <family val="1"/>
        <charset val="204"/>
      </rPr>
      <t xml:space="preserve">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ул.Юбилейная</t>
    </r>
  </si>
  <si>
    <t>Стоимость материалов</t>
  </si>
  <si>
    <t>руб.</t>
  </si>
  <si>
    <t>Итого расходов: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</si>
  <si>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</si>
  <si>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</si>
  <si>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в т.ч. Оплачено</t>
  </si>
  <si>
    <t xml:space="preserve">Итого остаток на конец квартала </t>
  </si>
  <si>
    <t>Работы по содержанию и тек. ремонту</t>
  </si>
  <si>
    <t xml:space="preserve">Общехозяйственные расходы </t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</si>
  <si>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>Герасименко Галины Васильевны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</si>
  <si>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№13,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б/н от 10.09.2017 г.</t>
    </r>
  </si>
  <si>
    <t>Остаток на начало квартала</t>
  </si>
  <si>
    <t>определена приложением № 9 к договору</t>
  </si>
  <si>
    <t>Заказчик - Собственники МКД, в лице председателя совета дома Герасименко Г.В.</t>
  </si>
  <si>
    <t xml:space="preserve">Услуги по содержанию многоквартирного дома 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</si>
  <si>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</si>
  <si>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Общая площадь квартир - 1054,9м2</t>
  </si>
  <si>
    <t>Исполнитель - ООО ЖКХ "Локомотив", в лице директора  Бовкун А.А.</t>
  </si>
  <si>
    <t>Предъявлено населению  85605,33</t>
  </si>
  <si>
    <t>за 1 квартал 2025 года</t>
  </si>
  <si>
    <t>31.03.2025 г.</t>
  </si>
  <si>
    <t>Замена кровли на входе в подвал (смета)</t>
  </si>
  <si>
    <t>январь</t>
  </si>
  <si>
    <t>1 квартал</t>
  </si>
  <si>
    <t xml:space="preserve">           2. Всего за период с "01" 01 2025 г. по "31" 03 2025 г. выполнено работ (оказано услуг) на общую сумму девяносто семь тысяч шестьдесят два рубля  28 копеек.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</si>
  <si>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</si>
  <si>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</si>
  <si>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</si>
  <si>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</si>
  <si>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</si>
  <si>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</si>
  <si>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>Распиловка и уборка отломившихся веток(кв.13)</t>
  </si>
  <si>
    <t>июнь</t>
  </si>
  <si>
    <t>ч/час</t>
  </si>
  <si>
    <t xml:space="preserve">           2. Всего за период с "01" 04 2025 г. по "30" 06 2025 г. выполнено работ (оказано услуг) на общую сумму семьдеят семь тысяч пятьсот девяносто два рубля 97 копеек</t>
  </si>
  <si>
    <t xml:space="preserve">           2. Всего за период с "01" 07 2025 г. по "30" 09 2025 г. выполнено работ (оказано услуг) на общую сумму  восемьдесят тысяч шестьсот шестьдесят восемь рублей 20 копеек.</t>
  </si>
  <si>
    <t>Предъявлено населению  94782,96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</si>
  <si>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</si>
  <si>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</si>
  <si>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</si>
  <si>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</si>
  <si>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Юбилейная, д. 3а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</si>
  <si>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</si>
  <si>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</si>
  <si>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</si>
  <si>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</si>
  <si>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</si>
  <si>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 xml:space="preserve">Расходы по управлению МКД </t>
  </si>
  <si>
    <t>работы по договору, всего</t>
  </si>
  <si>
    <t>в том числе:</t>
  </si>
  <si>
    <t>Справочно:</t>
  </si>
  <si>
    <t>Задолженность населения по оплате на 01.01.2025 г.</t>
  </si>
  <si>
    <t>Прирост (+) / уменьшение (-) задолженности за год</t>
  </si>
  <si>
    <t xml:space="preserve">Получил: </t>
  </si>
  <si>
    <t>_____________________________________________</t>
  </si>
  <si>
    <t>НА ЛИЦЕВОМ СЧЕТЕ  ЗА  период  с 01.01.2025г. по 31.12.2025г.</t>
  </si>
  <si>
    <t>Остаток средств на 01.01.2026</t>
  </si>
  <si>
    <t>Непредвиденные работы 5 ч/ч</t>
  </si>
  <si>
    <t>монтаж решеток для чистки обуви (смета)</t>
  </si>
  <si>
    <t>октябрь</t>
  </si>
  <si>
    <t xml:space="preserve">           2. Всего за период с "01" 10  2025 г. по "31" 12  2025 г.выполнено работ (оказано услуг) на общую сумму  восемьдесят девять тысяч шестьсот шестьдесят восемь рублей 20 копеек.</t>
  </si>
  <si>
    <t>Начислено всего 360776,58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</si>
  <si>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</si>
  <si>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</si>
  <si>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</si>
  <si>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</si>
  <si>
    <t xml:space="preserve">Замена кровли на входе в подвал </t>
  </si>
  <si>
    <t>монтаж решеток для чистки обуви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</si>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</sst>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1" fillId="0" borderId="0"/>
  </cellStyleXfs>
  <cellXfs count="9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7" fillId="0" borderId="0" xfId="0" applyFont="1"/>
    <xf numFmtId="0" fontId="3" fillId="0" borderId="0" xfId="0" applyFont="1" applyAlignment="1"/>
    <xf numFmtId="43" fontId="4" fillId="0" borderId="0" xfId="0" applyNumberFormat="1" applyFont="1"/>
    <xf numFmtId="164" fontId="7" fillId="0" borderId="0" xfId="1" applyNumberFormat="1" applyFont="1"/>
    <xf numFmtId="164" fontId="4" fillId="0" borderId="0" xfId="1" applyNumberFormat="1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right" vertical="center" wrapText="1"/>
    </xf>
    <xf numFmtId="0" fontId="4" fillId="2" borderId="0" xfId="0" applyFont="1" applyFill="1"/>
    <xf numFmtId="0" fontId="12" fillId="0" borderId="0" xfId="0" applyFont="1"/>
    <xf numFmtId="0" fontId="4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13" fillId="0" borderId="1" xfId="0" applyFont="1" applyFill="1" applyBorder="1" applyAlignment="1">
      <alignment wrapText="1"/>
    </xf>
    <xf numFmtId="0" fontId="13" fillId="0" borderId="4" xfId="0" applyFont="1" applyBorder="1" applyAlignment="1">
      <alignment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4" fontId="5" fillId="0" borderId="0" xfId="0" applyNumberFormat="1" applyFont="1" applyAlignment="1">
      <alignment horizontal="right" wrapText="1"/>
    </xf>
    <xf numFmtId="0" fontId="14" fillId="0" borderId="0" xfId="0" applyFont="1" applyAlignment="1"/>
    <xf numFmtId="49" fontId="3" fillId="0" borderId="1" xfId="0" applyNumberFormat="1" applyFont="1" applyBorder="1"/>
    <xf numFmtId="166" fontId="8" fillId="0" borderId="1" xfId="1" applyNumberFormat="1" applyFont="1" applyBorder="1" applyAlignment="1">
      <alignment horizontal="center"/>
    </xf>
    <xf numFmtId="4" fontId="14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/>
    </xf>
    <xf numFmtId="164" fontId="3" fillId="0" borderId="0" xfId="1" applyNumberFormat="1" applyFont="1" applyBorder="1"/>
    <xf numFmtId="43" fontId="3" fillId="0" borderId="0" xfId="0" applyNumberFormat="1" applyFont="1"/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166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49" fontId="3" fillId="0" borderId="1" xfId="0" applyNumberFormat="1" applyFont="1" applyBorder="1" applyAlignment="1">
      <alignment vertical="center" wrapText="1"/>
    </xf>
    <xf numFmtId="43" fontId="3" fillId="0" borderId="1" xfId="1" applyFont="1" applyBorder="1" applyAlignment="1">
      <alignment horizontal="center"/>
    </xf>
    <xf numFmtId="0" fontId="15" fillId="0" borderId="1" xfId="0" applyFont="1" applyBorder="1" applyAlignment="1">
      <alignment wrapText="1"/>
    </xf>
    <xf numFmtId="43" fontId="3" fillId="2" borderId="1" xfId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/>
    </xf>
    <xf numFmtId="43" fontId="8" fillId="0" borderId="1" xfId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164" fontId="3" fillId="0" borderId="0" xfId="1" applyNumberFormat="1" applyFont="1" applyBorder="1" applyAlignment="1">
      <alignment horizontal="center"/>
    </xf>
    <xf numFmtId="4" fontId="4" fillId="0" borderId="0" xfId="0" applyNumberFormat="1" applyFont="1"/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left"/>
    </xf>
    <xf numFmtId="0" fontId="13" fillId="0" borderId="5" xfId="0" applyFont="1" applyBorder="1" applyAlignment="1">
      <alignment wrapText="1"/>
    </xf>
  </cellXfs>
  <cellStyles count="3"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view="pageBreakPreview" topLeftCell="A19" zoomScaleSheetLayoutView="100" workbookViewId="0">
      <selection activeCell="A25" sqref="A25"/>
    </sheetView>
  </sheetViews>
  <sheetFormatPr defaultColWidth="9.140625" defaultRowHeight="15" x14ac:dyDescent="0.25"/>
  <cols>
    <col min="1" max="1" width="34.85546875" style="2" customWidth="1"/>
    <col min="2" max="2" width="20.28515625" style="2" customWidth="1"/>
    <col min="3" max="3" width="13" style="2" customWidth="1"/>
    <col min="4" max="4" width="14.85546875" style="2" customWidth="1"/>
    <col min="5" max="5" width="14.140625" style="2" customWidth="1"/>
    <col min="6" max="7" width="9.140625" style="2"/>
    <col min="8" max="8" width="12" style="2" bestFit="1" customWidth="1"/>
    <col min="9" max="16384" width="9.140625" style="2"/>
  </cols>
  <sheetData>
    <row r="1" spans="1:5" ht="15.75" x14ac:dyDescent="0.25">
      <c r="A1" s="75" t="s">
        <v>11</v>
      </c>
      <c r="B1" s="75"/>
      <c r="C1" s="75"/>
      <c r="D1" s="75"/>
      <c r="E1" s="75"/>
    </row>
    <row r="2" spans="1:5" ht="30.75" customHeight="1" x14ac:dyDescent="0.25">
      <c r="A2" s="76" t="s">
        <v>12</v>
      </c>
      <c r="B2" s="77"/>
      <c r="C2" s="77"/>
      <c r="D2" s="77"/>
      <c r="E2" s="77"/>
    </row>
    <row r="3" spans="1:5" x14ac:dyDescent="0.25">
      <c r="A3" s="78" t="s">
        <v>46</v>
      </c>
      <c r="B3" s="78"/>
      <c r="C3" s="78"/>
      <c r="D3" s="78"/>
      <c r="E3" s="78"/>
    </row>
    <row r="4" spans="1:5" s="1" customFormat="1" ht="15.75" x14ac:dyDescent="0.25">
      <c r="A4" s="20" t="s">
        <v>13</v>
      </c>
      <c r="B4" s="4"/>
      <c r="C4" s="4"/>
      <c r="D4" s="22"/>
      <c r="E4" s="21" t="s">
        <v>47</v>
      </c>
    </row>
    <row r="5" spans="1:5" x14ac:dyDescent="0.25">
      <c r="A5" s="34"/>
      <c r="B5" s="4"/>
      <c r="C5" s="4"/>
      <c r="D5" s="4"/>
      <c r="E5" s="4"/>
    </row>
    <row r="6" spans="1:5" x14ac:dyDescent="0.25">
      <c r="A6" s="79" t="s">
        <v>0</v>
      </c>
      <c r="B6" s="79"/>
      <c r="C6" s="79"/>
      <c r="D6" s="79"/>
      <c r="E6" s="79"/>
    </row>
    <row r="7" spans="1:5" x14ac:dyDescent="0.25">
      <c r="A7" s="80" t="s">
        <v>24</v>
      </c>
      <c r="B7" s="80"/>
      <c r="C7" s="80"/>
      <c r="D7" s="80"/>
      <c r="E7" s="80"/>
    </row>
    <row r="8" spans="1:5" x14ac:dyDescent="0.25">
      <c r="A8" s="73" t="s">
        <v>1</v>
      </c>
      <c r="B8" s="73"/>
      <c r="C8" s="73"/>
      <c r="D8" s="73"/>
      <c r="E8" s="73"/>
    </row>
    <row r="9" spans="1:5" x14ac:dyDescent="0.25">
      <c r="A9" s="79" t="s">
        <v>36</v>
      </c>
      <c r="B9" s="79"/>
      <c r="C9" s="79"/>
      <c r="D9" s="79"/>
      <c r="E9" s="79"/>
    </row>
    <row r="10" spans="1:5" ht="24" customHeight="1" x14ac:dyDescent="0.25">
      <c r="A10" s="81" t="s">
        <v>14</v>
      </c>
      <c r="B10" s="82"/>
      <c r="C10" s="82"/>
      <c r="D10" s="82"/>
      <c r="E10" s="82"/>
    </row>
    <row r="11" spans="1:5" x14ac:dyDescent="0.25">
      <c r="A11" s="79" t="s">
        <v>37</v>
      </c>
      <c r="B11" s="79"/>
      <c r="C11" s="79"/>
      <c r="D11" s="79"/>
      <c r="E11" s="79"/>
    </row>
    <row r="12" spans="1:5" x14ac:dyDescent="0.25">
      <c r="A12" s="73" t="s">
        <v>15</v>
      </c>
      <c r="B12" s="74"/>
      <c r="C12" s="74"/>
      <c r="D12" s="74"/>
      <c r="E12" s="74"/>
    </row>
    <row r="13" spans="1:5" x14ac:dyDescent="0.25">
      <c r="A13" s="79" t="s">
        <v>22</v>
      </c>
      <c r="B13" s="79"/>
      <c r="C13" s="79"/>
      <c r="D13" s="79"/>
      <c r="E13" s="79"/>
    </row>
    <row r="14" spans="1:5" ht="11.25" customHeight="1" x14ac:dyDescent="0.25">
      <c r="A14" s="73" t="s">
        <v>2</v>
      </c>
      <c r="B14" s="74"/>
      <c r="C14" s="74"/>
      <c r="D14" s="74"/>
      <c r="E14" s="74"/>
    </row>
    <row r="15" spans="1:5" x14ac:dyDescent="0.25">
      <c r="A15" s="79" t="s">
        <v>42</v>
      </c>
      <c r="B15" s="79"/>
      <c r="C15" s="79"/>
      <c r="D15" s="79"/>
      <c r="E15" s="79"/>
    </row>
    <row r="16" spans="1:5" ht="10.5" customHeight="1" x14ac:dyDescent="0.25">
      <c r="A16" s="73" t="s">
        <v>16</v>
      </c>
      <c r="B16" s="74"/>
      <c r="C16" s="74"/>
      <c r="D16" s="74"/>
      <c r="E16" s="74"/>
    </row>
    <row r="17" spans="1:8" ht="30.75" customHeight="1" x14ac:dyDescent="0.25">
      <c r="A17" s="79" t="s">
        <v>17</v>
      </c>
      <c r="B17" s="79"/>
      <c r="C17" s="79"/>
      <c r="D17" s="79"/>
      <c r="E17" s="79"/>
    </row>
    <row r="18" spans="1:8" ht="63.75" customHeight="1" x14ac:dyDescent="0.25">
      <c r="A18" s="79" t="s">
        <v>25</v>
      </c>
      <c r="B18" s="79"/>
      <c r="C18" s="79"/>
      <c r="D18" s="79"/>
      <c r="E18" s="79"/>
    </row>
    <row r="19" spans="1:8" ht="33.75" customHeight="1" x14ac:dyDescent="0.25">
      <c r="A19" s="84" t="s">
        <v>26</v>
      </c>
      <c r="B19" s="84"/>
      <c r="C19" s="84"/>
      <c r="D19" s="84"/>
      <c r="E19" s="84"/>
    </row>
    <row r="20" spans="1:8" x14ac:dyDescent="0.25">
      <c r="A20" s="84"/>
      <c r="B20" s="84"/>
      <c r="C20" s="84"/>
      <c r="D20" s="84"/>
      <c r="E20" s="84"/>
      <c r="F20" s="2">
        <v>1054.9000000000001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18" t="s">
        <v>41</v>
      </c>
      <c r="B22" s="8" t="s">
        <v>39</v>
      </c>
      <c r="C22" s="3" t="s">
        <v>4</v>
      </c>
      <c r="D22" s="3">
        <v>19.23</v>
      </c>
      <c r="E22" s="7">
        <f>D22*F20*G20</f>
        <v>60857.181000000011</v>
      </c>
      <c r="H22" s="15"/>
    </row>
    <row r="23" spans="1:8" x14ac:dyDescent="0.25">
      <c r="A23" s="6" t="s">
        <v>35</v>
      </c>
      <c r="B23" s="8" t="s">
        <v>23</v>
      </c>
      <c r="C23" s="3" t="s">
        <v>4</v>
      </c>
      <c r="D23" s="3">
        <v>4.68</v>
      </c>
      <c r="E23" s="7">
        <f>D23*F20*G20</f>
        <v>14810.795999999998</v>
      </c>
      <c r="H23" s="15"/>
    </row>
    <row r="24" spans="1:8" ht="15.75" x14ac:dyDescent="0.25">
      <c r="A24" s="6" t="s">
        <v>27</v>
      </c>
      <c r="B24" s="8" t="s">
        <v>50</v>
      </c>
      <c r="C24" s="3" t="s">
        <v>28</v>
      </c>
      <c r="D24" s="19"/>
      <c r="E24" s="7">
        <v>15</v>
      </c>
      <c r="H24" s="15"/>
    </row>
    <row r="25" spans="1:8" s="26" customFormat="1" ht="30" x14ac:dyDescent="0.25">
      <c r="A25" s="39" t="s">
        <v>48</v>
      </c>
      <c r="B25" s="23" t="s">
        <v>49</v>
      </c>
      <c r="C25" s="24" t="s">
        <v>28</v>
      </c>
      <c r="D25" s="24"/>
      <c r="E25" s="25">
        <v>21379.3</v>
      </c>
    </row>
    <row r="26" spans="1:8" s="26" customFormat="1" x14ac:dyDescent="0.25">
      <c r="A26" s="28"/>
      <c r="B26" s="29"/>
      <c r="C26" s="30"/>
      <c r="D26" s="30"/>
      <c r="E26" s="25"/>
    </row>
    <row r="27" spans="1:8" s="13" customFormat="1" ht="14.25" x14ac:dyDescent="0.2">
      <c r="A27" s="9" t="s">
        <v>29</v>
      </c>
      <c r="B27" s="10"/>
      <c r="C27" s="11"/>
      <c r="D27" s="11"/>
      <c r="E27" s="12">
        <f>SUM(E22:E26)</f>
        <v>97062.277000000016</v>
      </c>
    </row>
    <row r="29" spans="1:8" ht="28.5" customHeight="1" x14ac:dyDescent="0.25">
      <c r="A29" s="85" t="s">
        <v>51</v>
      </c>
      <c r="B29" s="85"/>
      <c r="C29" s="85"/>
      <c r="D29" s="85"/>
      <c r="E29" s="85"/>
    </row>
    <row r="30" spans="1:8" ht="30" customHeight="1" x14ac:dyDescent="0.25">
      <c r="A30" s="79" t="s">
        <v>21</v>
      </c>
      <c r="B30" s="79"/>
      <c r="C30" s="79"/>
      <c r="D30" s="79"/>
      <c r="E30" s="79"/>
    </row>
    <row r="31" spans="1:8" x14ac:dyDescent="0.25">
      <c r="A31" s="79" t="s">
        <v>20</v>
      </c>
      <c r="B31" s="79"/>
      <c r="C31" s="79"/>
      <c r="D31" s="79"/>
      <c r="E31" s="79"/>
    </row>
    <row r="32" spans="1:8" ht="28.5" customHeight="1" x14ac:dyDescent="0.25">
      <c r="A32" s="79" t="s">
        <v>30</v>
      </c>
      <c r="B32" s="79"/>
      <c r="C32" s="79"/>
      <c r="D32" s="79"/>
      <c r="E32" s="79"/>
    </row>
    <row r="33" spans="1:5" x14ac:dyDescent="0.25">
      <c r="A33" s="79" t="s">
        <v>18</v>
      </c>
      <c r="B33" s="79"/>
      <c r="C33" s="79"/>
      <c r="D33" s="79"/>
      <c r="E33" s="79"/>
    </row>
    <row r="34" spans="1:5" x14ac:dyDescent="0.25">
      <c r="A34" s="31"/>
      <c r="B34" s="31"/>
      <c r="C34" s="31"/>
      <c r="D34" s="31"/>
      <c r="E34" s="31"/>
    </row>
    <row r="35" spans="1:5" x14ac:dyDescent="0.25">
      <c r="A35" s="83" t="s">
        <v>5</v>
      </c>
      <c r="B35" s="83"/>
      <c r="C35" s="83"/>
      <c r="D35" s="83"/>
      <c r="E35" s="83"/>
    </row>
    <row r="36" spans="1:5" x14ac:dyDescent="0.25">
      <c r="A36" s="79" t="s">
        <v>18</v>
      </c>
      <c r="B36" s="79"/>
      <c r="C36" s="79"/>
      <c r="D36" s="79"/>
      <c r="E36" s="79"/>
    </row>
    <row r="37" spans="1:5" x14ac:dyDescent="0.25">
      <c r="A37" s="86" t="s">
        <v>44</v>
      </c>
      <c r="B37" s="86"/>
      <c r="C37" s="86"/>
      <c r="D37" s="86"/>
      <c r="E37" s="86"/>
    </row>
    <row r="38" spans="1:5" x14ac:dyDescent="0.25">
      <c r="B38" s="87" t="s">
        <v>19</v>
      </c>
      <c r="C38" s="87"/>
      <c r="D38" s="87"/>
      <c r="E38" s="5" t="s">
        <v>6</v>
      </c>
    </row>
    <row r="39" spans="1:5" x14ac:dyDescent="0.25">
      <c r="A39" s="33"/>
      <c r="B39" s="33"/>
      <c r="C39" s="33"/>
      <c r="D39" s="33"/>
      <c r="E39" s="33"/>
    </row>
    <row r="40" spans="1:5" x14ac:dyDescent="0.25">
      <c r="A40" s="86" t="s">
        <v>40</v>
      </c>
      <c r="B40" s="86"/>
      <c r="C40" s="86"/>
      <c r="D40" s="86"/>
      <c r="E40" s="86"/>
    </row>
    <row r="41" spans="1:5" x14ac:dyDescent="0.25">
      <c r="B41" s="87" t="s">
        <v>19</v>
      </c>
      <c r="C41" s="87"/>
      <c r="D41" s="87"/>
      <c r="E41" s="5" t="s">
        <v>6</v>
      </c>
    </row>
    <row r="42" spans="1:5" x14ac:dyDescent="0.25">
      <c r="A42" s="27" t="s">
        <v>43</v>
      </c>
    </row>
    <row r="43" spans="1:5" x14ac:dyDescent="0.25">
      <c r="A43" s="13" t="s">
        <v>31</v>
      </c>
    </row>
    <row r="44" spans="1:5" x14ac:dyDescent="0.25">
      <c r="A44" s="2" t="s">
        <v>38</v>
      </c>
      <c r="B44" s="16">
        <v>-14579.04</v>
      </c>
    </row>
    <row r="45" spans="1:5" ht="15.75" x14ac:dyDescent="0.25">
      <c r="A45" s="32" t="s">
        <v>45</v>
      </c>
      <c r="B45" s="14"/>
    </row>
    <row r="46" spans="1:5" x14ac:dyDescent="0.25">
      <c r="A46" s="2" t="s">
        <v>32</v>
      </c>
      <c r="B46" s="17">
        <v>92575.87</v>
      </c>
    </row>
    <row r="47" spans="1:5" x14ac:dyDescent="0.25">
      <c r="B47" s="17"/>
    </row>
    <row r="48" spans="1:5" ht="30" x14ac:dyDescent="0.25">
      <c r="A48" s="32" t="s">
        <v>34</v>
      </c>
      <c r="B48" s="17">
        <f>E27</f>
        <v>97062.277000000016</v>
      </c>
    </row>
    <row r="49" spans="1:2" x14ac:dyDescent="0.25">
      <c r="A49" s="13" t="s">
        <v>33</v>
      </c>
      <c r="B49" s="16">
        <f>B44+B46+B47-B48</f>
        <v>-19065.447000000029</v>
      </c>
    </row>
    <row r="50" spans="1:2" x14ac:dyDescent="0.25">
      <c r="B50" s="15"/>
    </row>
    <row r="51" spans="1:2" x14ac:dyDescent="0.25">
      <c r="B51" s="2">
        <v>-14579.04</v>
      </c>
    </row>
  </sheetData>
  <mergeCells count="29">
    <mergeCell ref="A36:E36"/>
    <mergeCell ref="A37:E37"/>
    <mergeCell ref="B38:D38"/>
    <mergeCell ref="A40:E40"/>
    <mergeCell ref="B41:D41"/>
    <mergeCell ref="A35:E35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view="pageBreakPreview" topLeftCell="A19" zoomScaleSheetLayoutView="100" workbookViewId="0">
      <selection activeCell="B25" sqref="B25"/>
    </sheetView>
  </sheetViews>
  <sheetFormatPr defaultColWidth="9.140625" defaultRowHeight="15" x14ac:dyDescent="0.25"/>
  <cols>
    <col min="1" max="1" width="34.85546875" style="2" customWidth="1"/>
    <col min="2" max="2" width="20.28515625" style="2" customWidth="1"/>
    <col min="3" max="3" width="13" style="2" customWidth="1"/>
    <col min="4" max="4" width="14.85546875" style="2" customWidth="1"/>
    <col min="5" max="5" width="14.140625" style="2" customWidth="1"/>
    <col min="6" max="7" width="9.140625" style="2"/>
    <col min="8" max="8" width="12" style="2" bestFit="1" customWidth="1"/>
    <col min="9" max="16384" width="9.140625" style="2"/>
  </cols>
  <sheetData>
    <row r="1" spans="1:5" ht="15.75" x14ac:dyDescent="0.25">
      <c r="A1" s="75" t="s">
        <v>11</v>
      </c>
      <c r="B1" s="75"/>
      <c r="C1" s="75"/>
      <c r="D1" s="75"/>
      <c r="E1" s="75"/>
    </row>
    <row r="2" spans="1:5" ht="30.75" customHeight="1" x14ac:dyDescent="0.25">
      <c r="A2" s="76" t="s">
        <v>12</v>
      </c>
      <c r="B2" s="77"/>
      <c r="C2" s="77"/>
      <c r="D2" s="77"/>
      <c r="E2" s="77"/>
    </row>
    <row r="3" spans="1:5" x14ac:dyDescent="0.25">
      <c r="A3" s="78" t="s">
        <v>52</v>
      </c>
      <c r="B3" s="78"/>
      <c r="C3" s="78"/>
      <c r="D3" s="78"/>
      <c r="E3" s="78"/>
    </row>
    <row r="4" spans="1:5" s="1" customFormat="1" ht="15.75" x14ac:dyDescent="0.25">
      <c r="A4" s="20" t="s">
        <v>13</v>
      </c>
      <c r="B4" s="4"/>
      <c r="C4" s="4"/>
      <c r="D4" s="22"/>
      <c r="E4" s="21" t="s">
        <v>53</v>
      </c>
    </row>
    <row r="5" spans="1:5" x14ac:dyDescent="0.25">
      <c r="A5" s="36"/>
      <c r="B5" s="4"/>
      <c r="C5" s="4"/>
      <c r="D5" s="4"/>
      <c r="E5" s="4"/>
    </row>
    <row r="6" spans="1:5" x14ac:dyDescent="0.25">
      <c r="A6" s="79" t="s">
        <v>0</v>
      </c>
      <c r="B6" s="79"/>
      <c r="C6" s="79"/>
      <c r="D6" s="79"/>
      <c r="E6" s="79"/>
    </row>
    <row r="7" spans="1:5" x14ac:dyDescent="0.25">
      <c r="A7" s="80" t="s">
        <v>24</v>
      </c>
      <c r="B7" s="80"/>
      <c r="C7" s="80"/>
      <c r="D7" s="80"/>
      <c r="E7" s="80"/>
    </row>
    <row r="8" spans="1:5" x14ac:dyDescent="0.25">
      <c r="A8" s="73" t="s">
        <v>1</v>
      </c>
      <c r="B8" s="73"/>
      <c r="C8" s="73"/>
      <c r="D8" s="73"/>
      <c r="E8" s="73"/>
    </row>
    <row r="9" spans="1:5" x14ac:dyDescent="0.25">
      <c r="A9" s="79" t="s">
        <v>36</v>
      </c>
      <c r="B9" s="79"/>
      <c r="C9" s="79"/>
      <c r="D9" s="79"/>
      <c r="E9" s="79"/>
    </row>
    <row r="10" spans="1:5" ht="24" customHeight="1" x14ac:dyDescent="0.25">
      <c r="A10" s="81" t="s">
        <v>14</v>
      </c>
      <c r="B10" s="82"/>
      <c r="C10" s="82"/>
      <c r="D10" s="82"/>
      <c r="E10" s="82"/>
    </row>
    <row r="11" spans="1:5" x14ac:dyDescent="0.25">
      <c r="A11" s="79" t="s">
        <v>37</v>
      </c>
      <c r="B11" s="79"/>
      <c r="C11" s="79"/>
      <c r="D11" s="79"/>
      <c r="E11" s="79"/>
    </row>
    <row r="12" spans="1:5" x14ac:dyDescent="0.25">
      <c r="A12" s="73" t="s">
        <v>15</v>
      </c>
      <c r="B12" s="74"/>
      <c r="C12" s="74"/>
      <c r="D12" s="74"/>
      <c r="E12" s="74"/>
    </row>
    <row r="13" spans="1:5" x14ac:dyDescent="0.25">
      <c r="A13" s="79" t="s">
        <v>22</v>
      </c>
      <c r="B13" s="79"/>
      <c r="C13" s="79"/>
      <c r="D13" s="79"/>
      <c r="E13" s="79"/>
    </row>
    <row r="14" spans="1:5" ht="11.25" customHeight="1" x14ac:dyDescent="0.25">
      <c r="A14" s="73" t="s">
        <v>2</v>
      </c>
      <c r="B14" s="74"/>
      <c r="C14" s="74"/>
      <c r="D14" s="74"/>
      <c r="E14" s="74"/>
    </row>
    <row r="15" spans="1:5" x14ac:dyDescent="0.25">
      <c r="A15" s="79" t="s">
        <v>42</v>
      </c>
      <c r="B15" s="79"/>
      <c r="C15" s="79"/>
      <c r="D15" s="79"/>
      <c r="E15" s="79"/>
    </row>
    <row r="16" spans="1:5" ht="10.5" customHeight="1" x14ac:dyDescent="0.25">
      <c r="A16" s="73" t="s">
        <v>16</v>
      </c>
      <c r="B16" s="74"/>
      <c r="C16" s="74"/>
      <c r="D16" s="74"/>
      <c r="E16" s="74"/>
    </row>
    <row r="17" spans="1:8" ht="30.75" customHeight="1" x14ac:dyDescent="0.25">
      <c r="A17" s="79" t="s">
        <v>17</v>
      </c>
      <c r="B17" s="79"/>
      <c r="C17" s="79"/>
      <c r="D17" s="79"/>
      <c r="E17" s="79"/>
    </row>
    <row r="18" spans="1:8" ht="63.75" customHeight="1" x14ac:dyDescent="0.25">
      <c r="A18" s="79" t="s">
        <v>25</v>
      </c>
      <c r="B18" s="79"/>
      <c r="C18" s="79"/>
      <c r="D18" s="79"/>
      <c r="E18" s="79"/>
    </row>
    <row r="19" spans="1:8" ht="33.75" customHeight="1" x14ac:dyDescent="0.25">
      <c r="A19" s="84" t="s">
        <v>26</v>
      </c>
      <c r="B19" s="84"/>
      <c r="C19" s="84"/>
      <c r="D19" s="84"/>
      <c r="E19" s="84"/>
    </row>
    <row r="20" spans="1:8" x14ac:dyDescent="0.25">
      <c r="A20" s="84"/>
      <c r="B20" s="84"/>
      <c r="C20" s="84"/>
      <c r="D20" s="84"/>
      <c r="E20" s="84"/>
      <c r="F20" s="2">
        <v>1054.9000000000001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18" t="s">
        <v>41</v>
      </c>
      <c r="B22" s="8" t="s">
        <v>39</v>
      </c>
      <c r="C22" s="3" t="s">
        <v>4</v>
      </c>
      <c r="D22" s="3">
        <v>19.23</v>
      </c>
      <c r="E22" s="7">
        <f>D22*F20*G20</f>
        <v>60857.181000000011</v>
      </c>
      <c r="H22" s="15"/>
    </row>
    <row r="23" spans="1:8" x14ac:dyDescent="0.25">
      <c r="A23" s="6" t="s">
        <v>35</v>
      </c>
      <c r="B23" s="8" t="s">
        <v>23</v>
      </c>
      <c r="C23" s="3" t="s">
        <v>4</v>
      </c>
      <c r="D23" s="3">
        <v>4.68</v>
      </c>
      <c r="E23" s="7">
        <f>D23*F20*G20</f>
        <v>14810.795999999998</v>
      </c>
      <c r="H23" s="15"/>
    </row>
    <row r="24" spans="1:8" ht="15.75" x14ac:dyDescent="0.25">
      <c r="A24" s="6" t="s">
        <v>27</v>
      </c>
      <c r="B24" s="8" t="s">
        <v>54</v>
      </c>
      <c r="C24" s="3" t="s">
        <v>28</v>
      </c>
      <c r="D24" s="19"/>
      <c r="E24" s="7">
        <v>256.19</v>
      </c>
      <c r="H24" s="15"/>
    </row>
    <row r="25" spans="1:8" s="26" customFormat="1" ht="30" x14ac:dyDescent="0.25">
      <c r="A25" s="40" t="s">
        <v>58</v>
      </c>
      <c r="B25" s="23" t="s">
        <v>59</v>
      </c>
      <c r="C25" s="24" t="s">
        <v>60</v>
      </c>
      <c r="D25" s="24">
        <v>5</v>
      </c>
      <c r="E25" s="25">
        <f>D25*333.76</f>
        <v>1668.8</v>
      </c>
    </row>
    <row r="26" spans="1:8" s="26" customFormat="1" x14ac:dyDescent="0.25">
      <c r="A26" s="28"/>
      <c r="B26" s="29"/>
      <c r="C26" s="30"/>
      <c r="D26" s="30"/>
      <c r="E26" s="25"/>
    </row>
    <row r="27" spans="1:8" s="13" customFormat="1" ht="14.25" x14ac:dyDescent="0.2">
      <c r="A27" s="9" t="s">
        <v>29</v>
      </c>
      <c r="B27" s="10"/>
      <c r="C27" s="11"/>
      <c r="D27" s="11"/>
      <c r="E27" s="12">
        <f>SUM(E22:E26)</f>
        <v>77592.967000000019</v>
      </c>
    </row>
    <row r="29" spans="1:8" ht="28.5" customHeight="1" x14ac:dyDescent="0.25">
      <c r="A29" s="85" t="s">
        <v>61</v>
      </c>
      <c r="B29" s="85"/>
      <c r="C29" s="85"/>
      <c r="D29" s="85"/>
      <c r="E29" s="85"/>
    </row>
    <row r="30" spans="1:8" ht="30" customHeight="1" x14ac:dyDescent="0.25">
      <c r="A30" s="79" t="s">
        <v>21</v>
      </c>
      <c r="B30" s="79"/>
      <c r="C30" s="79"/>
      <c r="D30" s="79"/>
      <c r="E30" s="79"/>
    </row>
    <row r="31" spans="1:8" x14ac:dyDescent="0.25">
      <c r="A31" s="79" t="s">
        <v>20</v>
      </c>
      <c r="B31" s="79"/>
      <c r="C31" s="79"/>
      <c r="D31" s="79"/>
      <c r="E31" s="79"/>
    </row>
    <row r="32" spans="1:8" ht="28.5" customHeight="1" x14ac:dyDescent="0.25">
      <c r="A32" s="79" t="s">
        <v>30</v>
      </c>
      <c r="B32" s="79"/>
      <c r="C32" s="79"/>
      <c r="D32" s="79"/>
      <c r="E32" s="79"/>
    </row>
    <row r="33" spans="1:5" x14ac:dyDescent="0.25">
      <c r="A33" s="79" t="s">
        <v>18</v>
      </c>
      <c r="B33" s="79"/>
      <c r="C33" s="79"/>
      <c r="D33" s="79"/>
      <c r="E33" s="79"/>
    </row>
    <row r="34" spans="1:5" x14ac:dyDescent="0.25">
      <c r="A34" s="37"/>
      <c r="B34" s="37"/>
      <c r="C34" s="37"/>
      <c r="D34" s="37"/>
      <c r="E34" s="37"/>
    </row>
    <row r="35" spans="1:5" x14ac:dyDescent="0.25">
      <c r="A35" s="83" t="s">
        <v>5</v>
      </c>
      <c r="B35" s="83"/>
      <c r="C35" s="83"/>
      <c r="D35" s="83"/>
      <c r="E35" s="83"/>
    </row>
    <row r="36" spans="1:5" x14ac:dyDescent="0.25">
      <c r="A36" s="79" t="s">
        <v>18</v>
      </c>
      <c r="B36" s="79"/>
      <c r="C36" s="79"/>
      <c r="D36" s="79"/>
      <c r="E36" s="79"/>
    </row>
    <row r="37" spans="1:5" x14ac:dyDescent="0.25">
      <c r="A37" s="86" t="s">
        <v>44</v>
      </c>
      <c r="B37" s="86"/>
      <c r="C37" s="86"/>
      <c r="D37" s="86"/>
      <c r="E37" s="86"/>
    </row>
    <row r="38" spans="1:5" x14ac:dyDescent="0.25">
      <c r="B38" s="87" t="s">
        <v>19</v>
      </c>
      <c r="C38" s="87"/>
      <c r="D38" s="87"/>
      <c r="E38" s="5" t="s">
        <v>6</v>
      </c>
    </row>
    <row r="39" spans="1:5" x14ac:dyDescent="0.25">
      <c r="A39" s="35"/>
      <c r="B39" s="35"/>
      <c r="C39" s="35"/>
      <c r="D39" s="35"/>
      <c r="E39" s="35"/>
    </row>
    <row r="40" spans="1:5" x14ac:dyDescent="0.25">
      <c r="A40" s="86" t="s">
        <v>40</v>
      </c>
      <c r="B40" s="86"/>
      <c r="C40" s="86"/>
      <c r="D40" s="86"/>
      <c r="E40" s="86"/>
    </row>
    <row r="41" spans="1:5" x14ac:dyDescent="0.25">
      <c r="B41" s="87" t="s">
        <v>19</v>
      </c>
      <c r="C41" s="87"/>
      <c r="D41" s="87"/>
      <c r="E41" s="5" t="s">
        <v>6</v>
      </c>
    </row>
    <row r="42" spans="1:5" x14ac:dyDescent="0.25">
      <c r="A42" s="27" t="s">
        <v>43</v>
      </c>
    </row>
    <row r="43" spans="1:5" x14ac:dyDescent="0.25">
      <c r="A43" s="13" t="s">
        <v>31</v>
      </c>
    </row>
    <row r="44" spans="1:5" x14ac:dyDescent="0.25">
      <c r="A44" s="2" t="s">
        <v>38</v>
      </c>
      <c r="B44" s="16">
        <f>'1кв'!B49</f>
        <v>-19065.447000000029</v>
      </c>
    </row>
    <row r="45" spans="1:5" ht="15.75" x14ac:dyDescent="0.25">
      <c r="A45" s="38" t="s">
        <v>45</v>
      </c>
      <c r="B45" s="14"/>
    </row>
    <row r="46" spans="1:5" x14ac:dyDescent="0.25">
      <c r="A46" s="2" t="s">
        <v>32</v>
      </c>
      <c r="B46" s="17">
        <v>80749.37</v>
      </c>
    </row>
    <row r="47" spans="1:5" ht="30" x14ac:dyDescent="0.25">
      <c r="A47" s="38" t="s">
        <v>34</v>
      </c>
      <c r="B47" s="17">
        <f>E27</f>
        <v>77592.967000000019</v>
      </c>
    </row>
    <row r="48" spans="1:5" x14ac:dyDescent="0.25">
      <c r="A48" s="13" t="s">
        <v>33</v>
      </c>
      <c r="B48" s="16">
        <f>B44+B46-B47</f>
        <v>-15909.044000000053</v>
      </c>
    </row>
    <row r="49" spans="2:2" x14ac:dyDescent="0.25">
      <c r="B49" s="15"/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5:E35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36:E36"/>
    <mergeCell ref="A37:E37"/>
    <mergeCell ref="B38:D38"/>
    <mergeCell ref="A40:E40"/>
    <mergeCell ref="B41:D41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view="pageBreakPreview" topLeftCell="A20" zoomScaleSheetLayoutView="100" workbookViewId="0">
      <selection activeCell="B51" sqref="B51"/>
    </sheetView>
  </sheetViews>
  <sheetFormatPr defaultColWidth="9.140625" defaultRowHeight="15" x14ac:dyDescent="0.25"/>
  <cols>
    <col min="1" max="1" width="34.85546875" style="2" customWidth="1"/>
    <col min="2" max="2" width="20.28515625" style="2" customWidth="1"/>
    <col min="3" max="3" width="13" style="2" customWidth="1"/>
    <col min="4" max="4" width="14.85546875" style="2" customWidth="1"/>
    <col min="5" max="5" width="14.140625" style="2" customWidth="1"/>
    <col min="6" max="7" width="9.140625" style="2"/>
    <col min="8" max="8" width="12" style="2" bestFit="1" customWidth="1"/>
    <col min="9" max="16384" width="9.140625" style="2"/>
  </cols>
  <sheetData>
    <row r="1" spans="1:5" ht="15.75" x14ac:dyDescent="0.25">
      <c r="A1" s="75" t="s">
        <v>11</v>
      </c>
      <c r="B1" s="75"/>
      <c r="C1" s="75"/>
      <c r="D1" s="75"/>
      <c r="E1" s="75"/>
    </row>
    <row r="2" spans="1:5" ht="30.75" customHeight="1" x14ac:dyDescent="0.25">
      <c r="A2" s="76" t="s">
        <v>12</v>
      </c>
      <c r="B2" s="77"/>
      <c r="C2" s="77"/>
      <c r="D2" s="77"/>
      <c r="E2" s="77"/>
    </row>
    <row r="3" spans="1:5" x14ac:dyDescent="0.25">
      <c r="A3" s="78" t="s">
        <v>55</v>
      </c>
      <c r="B3" s="78"/>
      <c r="C3" s="78"/>
      <c r="D3" s="78"/>
      <c r="E3" s="78"/>
    </row>
    <row r="4" spans="1:5" s="1" customFormat="1" ht="15.75" x14ac:dyDescent="0.25">
      <c r="A4" s="20" t="s">
        <v>13</v>
      </c>
      <c r="B4" s="4"/>
      <c r="C4" s="4"/>
      <c r="D4" s="22"/>
      <c r="E4" s="21" t="s">
        <v>56</v>
      </c>
    </row>
    <row r="5" spans="1:5" x14ac:dyDescent="0.25">
      <c r="A5" s="36"/>
      <c r="B5" s="4"/>
      <c r="C5" s="4"/>
      <c r="D5" s="4"/>
      <c r="E5" s="4"/>
    </row>
    <row r="6" spans="1:5" x14ac:dyDescent="0.25">
      <c r="A6" s="79" t="s">
        <v>0</v>
      </c>
      <c r="B6" s="79"/>
      <c r="C6" s="79"/>
      <c r="D6" s="79"/>
      <c r="E6" s="79"/>
    </row>
    <row r="7" spans="1:5" x14ac:dyDescent="0.25">
      <c r="A7" s="80" t="s">
        <v>24</v>
      </c>
      <c r="B7" s="80"/>
      <c r="C7" s="80"/>
      <c r="D7" s="80"/>
      <c r="E7" s="80"/>
    </row>
    <row r="8" spans="1:5" x14ac:dyDescent="0.25">
      <c r="A8" s="73" t="s">
        <v>1</v>
      </c>
      <c r="B8" s="73"/>
      <c r="C8" s="73"/>
      <c r="D8" s="73"/>
      <c r="E8" s="73"/>
    </row>
    <row r="9" spans="1:5" x14ac:dyDescent="0.25">
      <c r="A9" s="79" t="s">
        <v>36</v>
      </c>
      <c r="B9" s="79"/>
      <c r="C9" s="79"/>
      <c r="D9" s="79"/>
      <c r="E9" s="79"/>
    </row>
    <row r="10" spans="1:5" ht="24" customHeight="1" x14ac:dyDescent="0.25">
      <c r="A10" s="81" t="s">
        <v>14</v>
      </c>
      <c r="B10" s="82"/>
      <c r="C10" s="82"/>
      <c r="D10" s="82"/>
      <c r="E10" s="82"/>
    </row>
    <row r="11" spans="1:5" x14ac:dyDescent="0.25">
      <c r="A11" s="79" t="s">
        <v>37</v>
      </c>
      <c r="B11" s="79"/>
      <c r="C11" s="79"/>
      <c r="D11" s="79"/>
      <c r="E11" s="79"/>
    </row>
    <row r="12" spans="1:5" x14ac:dyDescent="0.25">
      <c r="A12" s="73" t="s">
        <v>15</v>
      </c>
      <c r="B12" s="74"/>
      <c r="C12" s="74"/>
      <c r="D12" s="74"/>
      <c r="E12" s="74"/>
    </row>
    <row r="13" spans="1:5" x14ac:dyDescent="0.25">
      <c r="A13" s="79" t="s">
        <v>22</v>
      </c>
      <c r="B13" s="79"/>
      <c r="C13" s="79"/>
      <c r="D13" s="79"/>
      <c r="E13" s="79"/>
    </row>
    <row r="14" spans="1:5" ht="11.25" customHeight="1" x14ac:dyDescent="0.25">
      <c r="A14" s="73" t="s">
        <v>2</v>
      </c>
      <c r="B14" s="74"/>
      <c r="C14" s="74"/>
      <c r="D14" s="74"/>
      <c r="E14" s="74"/>
    </row>
    <row r="15" spans="1:5" x14ac:dyDescent="0.25">
      <c r="A15" s="79" t="s">
        <v>42</v>
      </c>
      <c r="B15" s="79"/>
      <c r="C15" s="79"/>
      <c r="D15" s="79"/>
      <c r="E15" s="79"/>
    </row>
    <row r="16" spans="1:5" ht="10.5" customHeight="1" x14ac:dyDescent="0.25">
      <c r="A16" s="73" t="s">
        <v>16</v>
      </c>
      <c r="B16" s="74"/>
      <c r="C16" s="74"/>
      <c r="D16" s="74"/>
      <c r="E16" s="74"/>
    </row>
    <row r="17" spans="1:8" ht="30.75" customHeight="1" x14ac:dyDescent="0.25">
      <c r="A17" s="79" t="s">
        <v>17</v>
      </c>
      <c r="B17" s="79"/>
      <c r="C17" s="79"/>
      <c r="D17" s="79"/>
      <c r="E17" s="79"/>
    </row>
    <row r="18" spans="1:8" ht="63.75" customHeight="1" x14ac:dyDescent="0.25">
      <c r="A18" s="79" t="s">
        <v>25</v>
      </c>
      <c r="B18" s="79"/>
      <c r="C18" s="79"/>
      <c r="D18" s="79"/>
      <c r="E18" s="79"/>
    </row>
    <row r="19" spans="1:8" ht="33.75" customHeight="1" x14ac:dyDescent="0.25">
      <c r="A19" s="84" t="s">
        <v>26</v>
      </c>
      <c r="B19" s="84"/>
      <c r="C19" s="84"/>
      <c r="D19" s="84"/>
      <c r="E19" s="84"/>
    </row>
    <row r="20" spans="1:8" x14ac:dyDescent="0.25">
      <c r="A20" s="84"/>
      <c r="B20" s="84"/>
      <c r="C20" s="84"/>
      <c r="D20" s="84"/>
      <c r="E20" s="84"/>
      <c r="F20" s="2">
        <v>1054.9000000000001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18" t="s">
        <v>41</v>
      </c>
      <c r="B22" s="8" t="s">
        <v>39</v>
      </c>
      <c r="C22" s="3" t="s">
        <v>4</v>
      </c>
      <c r="D22" s="3">
        <v>20.37</v>
      </c>
      <c r="E22" s="7">
        <f>D22*F20*G20</f>
        <v>64464.939000000006</v>
      </c>
      <c r="H22" s="15"/>
    </row>
    <row r="23" spans="1:8" x14ac:dyDescent="0.25">
      <c r="A23" s="6" t="s">
        <v>35</v>
      </c>
      <c r="B23" s="8" t="s">
        <v>23</v>
      </c>
      <c r="C23" s="3" t="s">
        <v>4</v>
      </c>
      <c r="D23" s="3">
        <v>5.12</v>
      </c>
      <c r="E23" s="7">
        <f>D23*F20*G20</f>
        <v>16203.264000000003</v>
      </c>
      <c r="H23" s="15"/>
    </row>
    <row r="24" spans="1:8" ht="15.75" x14ac:dyDescent="0.25">
      <c r="A24" s="6" t="s">
        <v>27</v>
      </c>
      <c r="B24" s="8" t="s">
        <v>57</v>
      </c>
      <c r="C24" s="3" t="s">
        <v>28</v>
      </c>
      <c r="D24" s="19"/>
      <c r="E24" s="7">
        <v>0</v>
      </c>
      <c r="H24" s="15"/>
    </row>
    <row r="25" spans="1:8" s="26" customFormat="1" x14ac:dyDescent="0.25">
      <c r="A25" s="39"/>
      <c r="B25" s="23"/>
      <c r="C25" s="24"/>
      <c r="D25" s="24"/>
      <c r="E25" s="25"/>
    </row>
    <row r="26" spans="1:8" s="26" customFormat="1" x14ac:dyDescent="0.25">
      <c r="A26" s="28"/>
      <c r="B26" s="29"/>
      <c r="C26" s="30"/>
      <c r="D26" s="30"/>
      <c r="E26" s="25"/>
    </row>
    <row r="27" spans="1:8" s="13" customFormat="1" ht="14.25" x14ac:dyDescent="0.2">
      <c r="A27" s="9" t="s">
        <v>29</v>
      </c>
      <c r="B27" s="10"/>
      <c r="C27" s="11"/>
      <c r="D27" s="11"/>
      <c r="E27" s="12">
        <f>SUM(E22:E26)</f>
        <v>80668.203000000009</v>
      </c>
    </row>
    <row r="29" spans="1:8" ht="28.5" customHeight="1" x14ac:dyDescent="0.25">
      <c r="A29" s="85" t="s">
        <v>62</v>
      </c>
      <c r="B29" s="85"/>
      <c r="C29" s="85"/>
      <c r="D29" s="85"/>
      <c r="E29" s="85"/>
    </row>
    <row r="30" spans="1:8" ht="30" customHeight="1" x14ac:dyDescent="0.25">
      <c r="A30" s="79" t="s">
        <v>21</v>
      </c>
      <c r="B30" s="79"/>
      <c r="C30" s="79"/>
      <c r="D30" s="79"/>
      <c r="E30" s="79"/>
    </row>
    <row r="31" spans="1:8" x14ac:dyDescent="0.25">
      <c r="A31" s="79" t="s">
        <v>20</v>
      </c>
      <c r="B31" s="79"/>
      <c r="C31" s="79"/>
      <c r="D31" s="79"/>
      <c r="E31" s="79"/>
    </row>
    <row r="32" spans="1:8" ht="28.5" customHeight="1" x14ac:dyDescent="0.25">
      <c r="A32" s="79" t="s">
        <v>30</v>
      </c>
      <c r="B32" s="79"/>
      <c r="C32" s="79"/>
      <c r="D32" s="79"/>
      <c r="E32" s="79"/>
    </row>
    <row r="33" spans="1:5" x14ac:dyDescent="0.25">
      <c r="A33" s="79" t="s">
        <v>18</v>
      </c>
      <c r="B33" s="79"/>
      <c r="C33" s="79"/>
      <c r="D33" s="79"/>
      <c r="E33" s="79"/>
    </row>
    <row r="34" spans="1:5" x14ac:dyDescent="0.25">
      <c r="A34" s="37"/>
      <c r="B34" s="37"/>
      <c r="C34" s="37"/>
      <c r="D34" s="37"/>
      <c r="E34" s="37"/>
    </row>
    <row r="35" spans="1:5" x14ac:dyDescent="0.25">
      <c r="A35" s="83" t="s">
        <v>5</v>
      </c>
      <c r="B35" s="83"/>
      <c r="C35" s="83"/>
      <c r="D35" s="83"/>
      <c r="E35" s="83"/>
    </row>
    <row r="36" spans="1:5" x14ac:dyDescent="0.25">
      <c r="A36" s="79" t="s">
        <v>18</v>
      </c>
      <c r="B36" s="79"/>
      <c r="C36" s="79"/>
      <c r="D36" s="79"/>
      <c r="E36" s="79"/>
    </row>
    <row r="37" spans="1:5" x14ac:dyDescent="0.25">
      <c r="A37" s="86" t="s">
        <v>44</v>
      </c>
      <c r="B37" s="86"/>
      <c r="C37" s="86"/>
      <c r="D37" s="86"/>
      <c r="E37" s="86"/>
    </row>
    <row r="38" spans="1:5" x14ac:dyDescent="0.25">
      <c r="B38" s="87" t="s">
        <v>19</v>
      </c>
      <c r="C38" s="87"/>
      <c r="D38" s="87"/>
      <c r="E38" s="5" t="s">
        <v>6</v>
      </c>
    </row>
    <row r="39" spans="1:5" x14ac:dyDescent="0.25">
      <c r="A39" s="35"/>
      <c r="B39" s="35"/>
      <c r="C39" s="35"/>
      <c r="D39" s="35"/>
      <c r="E39" s="35"/>
    </row>
    <row r="40" spans="1:5" x14ac:dyDescent="0.25">
      <c r="A40" s="86" t="s">
        <v>40</v>
      </c>
      <c r="B40" s="86"/>
      <c r="C40" s="86"/>
      <c r="D40" s="86"/>
      <c r="E40" s="86"/>
    </row>
    <row r="41" spans="1:5" x14ac:dyDescent="0.25">
      <c r="B41" s="87" t="s">
        <v>19</v>
      </c>
      <c r="C41" s="87"/>
      <c r="D41" s="87"/>
      <c r="E41" s="5" t="s">
        <v>6</v>
      </c>
    </row>
    <row r="42" spans="1:5" x14ac:dyDescent="0.25">
      <c r="A42" s="27" t="s">
        <v>43</v>
      </c>
    </row>
    <row r="43" spans="1:5" x14ac:dyDescent="0.25">
      <c r="A43" s="13" t="s">
        <v>31</v>
      </c>
    </row>
    <row r="44" spans="1:5" x14ac:dyDescent="0.25">
      <c r="A44" s="2" t="s">
        <v>38</v>
      </c>
      <c r="B44" s="16">
        <f>'2кв'!B48</f>
        <v>-15909.044000000053</v>
      </c>
    </row>
    <row r="45" spans="1:5" ht="15.75" x14ac:dyDescent="0.25">
      <c r="A45" s="38" t="s">
        <v>63</v>
      </c>
      <c r="B45" s="14"/>
    </row>
    <row r="46" spans="1:5" x14ac:dyDescent="0.25">
      <c r="A46" s="2" t="s">
        <v>32</v>
      </c>
      <c r="B46" s="17">
        <v>92667.45</v>
      </c>
    </row>
    <row r="47" spans="1:5" ht="30" x14ac:dyDescent="0.25">
      <c r="A47" s="38" t="s">
        <v>34</v>
      </c>
      <c r="B47" s="17">
        <f>E27</f>
        <v>80668.203000000009</v>
      </c>
    </row>
    <row r="48" spans="1:5" x14ac:dyDescent="0.25">
      <c r="A48" s="13" t="s">
        <v>33</v>
      </c>
      <c r="B48" s="16">
        <f>B44+B46-B47</f>
        <v>-3909.7970000000641</v>
      </c>
    </row>
    <row r="49" spans="2:2" x14ac:dyDescent="0.25">
      <c r="B49" s="15"/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5:E35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36:E36"/>
    <mergeCell ref="A37:E37"/>
    <mergeCell ref="B38:D38"/>
    <mergeCell ref="A40:E40"/>
    <mergeCell ref="B41:D41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view="pageBreakPreview" topLeftCell="A14" zoomScaleSheetLayoutView="100" workbookViewId="0">
      <selection activeCell="B49" sqref="B49"/>
    </sheetView>
  </sheetViews>
  <sheetFormatPr defaultColWidth="9.140625" defaultRowHeight="15" x14ac:dyDescent="0.25"/>
  <cols>
    <col min="1" max="1" width="34.85546875" style="2" customWidth="1"/>
    <col min="2" max="2" width="20.28515625" style="2" customWidth="1"/>
    <col min="3" max="3" width="13" style="2" customWidth="1"/>
    <col min="4" max="4" width="14.85546875" style="2" customWidth="1"/>
    <col min="5" max="5" width="14.140625" style="2" customWidth="1"/>
    <col min="6" max="7" width="9.140625" style="2"/>
    <col min="8" max="8" width="12" style="2" bestFit="1" customWidth="1"/>
    <col min="9" max="16384" width="9.140625" style="2"/>
  </cols>
  <sheetData>
    <row r="1" spans="1:5" ht="15.75" x14ac:dyDescent="0.25">
      <c r="A1" s="75" t="s">
        <v>11</v>
      </c>
      <c r="B1" s="75"/>
      <c r="C1" s="75"/>
      <c r="D1" s="75"/>
      <c r="E1" s="75"/>
    </row>
    <row r="2" spans="1:5" ht="30.75" customHeight="1" x14ac:dyDescent="0.25">
      <c r="A2" s="76" t="s">
        <v>12</v>
      </c>
      <c r="B2" s="77"/>
      <c r="C2" s="77"/>
      <c r="D2" s="77"/>
      <c r="E2" s="77"/>
    </row>
    <row r="3" spans="1:5" x14ac:dyDescent="0.25">
      <c r="A3" s="78" t="s">
        <v>64</v>
      </c>
      <c r="B3" s="78"/>
      <c r="C3" s="78"/>
      <c r="D3" s="78"/>
      <c r="E3" s="78"/>
    </row>
    <row r="4" spans="1:5" s="1" customFormat="1" ht="15.75" x14ac:dyDescent="0.25">
      <c r="A4" s="20" t="s">
        <v>13</v>
      </c>
      <c r="B4" s="4"/>
      <c r="C4" s="4"/>
      <c r="D4" s="2"/>
      <c r="E4" s="45">
        <v>46022</v>
      </c>
    </row>
    <row r="5" spans="1:5" x14ac:dyDescent="0.25">
      <c r="A5" s="43"/>
      <c r="B5" s="4"/>
      <c r="C5" s="4"/>
      <c r="D5" s="4"/>
      <c r="E5" s="4"/>
    </row>
    <row r="6" spans="1:5" x14ac:dyDescent="0.25">
      <c r="A6" s="79" t="s">
        <v>0</v>
      </c>
      <c r="B6" s="79"/>
      <c r="C6" s="79"/>
      <c r="D6" s="79"/>
      <c r="E6" s="79"/>
    </row>
    <row r="7" spans="1:5" x14ac:dyDescent="0.25">
      <c r="A7" s="80" t="s">
        <v>24</v>
      </c>
      <c r="B7" s="80"/>
      <c r="C7" s="80"/>
      <c r="D7" s="80"/>
      <c r="E7" s="80"/>
    </row>
    <row r="8" spans="1:5" x14ac:dyDescent="0.25">
      <c r="A8" s="73" t="s">
        <v>1</v>
      </c>
      <c r="B8" s="73"/>
      <c r="C8" s="73"/>
      <c r="D8" s="73"/>
      <c r="E8" s="73"/>
    </row>
    <row r="9" spans="1:5" x14ac:dyDescent="0.25">
      <c r="A9" s="79" t="s">
        <v>36</v>
      </c>
      <c r="B9" s="79"/>
      <c r="C9" s="79"/>
      <c r="D9" s="79"/>
      <c r="E9" s="79"/>
    </row>
    <row r="10" spans="1:5" ht="24" customHeight="1" x14ac:dyDescent="0.25">
      <c r="A10" s="81" t="s">
        <v>14</v>
      </c>
      <c r="B10" s="82"/>
      <c r="C10" s="82"/>
      <c r="D10" s="82"/>
      <c r="E10" s="82"/>
    </row>
    <row r="11" spans="1:5" x14ac:dyDescent="0.25">
      <c r="A11" s="79" t="s">
        <v>37</v>
      </c>
      <c r="B11" s="79"/>
      <c r="C11" s="79"/>
      <c r="D11" s="79"/>
      <c r="E11" s="79"/>
    </row>
    <row r="12" spans="1:5" x14ac:dyDescent="0.25">
      <c r="A12" s="73" t="s">
        <v>15</v>
      </c>
      <c r="B12" s="74"/>
      <c r="C12" s="74"/>
      <c r="D12" s="74"/>
      <c r="E12" s="74"/>
    </row>
    <row r="13" spans="1:5" x14ac:dyDescent="0.25">
      <c r="A13" s="79" t="s">
        <v>22</v>
      </c>
      <c r="B13" s="79"/>
      <c r="C13" s="79"/>
      <c r="D13" s="79"/>
      <c r="E13" s="79"/>
    </row>
    <row r="14" spans="1:5" ht="11.25" customHeight="1" x14ac:dyDescent="0.25">
      <c r="A14" s="73" t="s">
        <v>2</v>
      </c>
      <c r="B14" s="74"/>
      <c r="C14" s="74"/>
      <c r="D14" s="74"/>
      <c r="E14" s="74"/>
    </row>
    <row r="15" spans="1:5" x14ac:dyDescent="0.25">
      <c r="A15" s="79" t="s">
        <v>42</v>
      </c>
      <c r="B15" s="79"/>
      <c r="C15" s="79"/>
      <c r="D15" s="79"/>
      <c r="E15" s="79"/>
    </row>
    <row r="16" spans="1:5" ht="10.5" customHeight="1" x14ac:dyDescent="0.25">
      <c r="A16" s="73" t="s">
        <v>16</v>
      </c>
      <c r="B16" s="74"/>
      <c r="C16" s="74"/>
      <c r="D16" s="74"/>
      <c r="E16" s="74"/>
    </row>
    <row r="17" spans="1:8" ht="30.75" customHeight="1" x14ac:dyDescent="0.25">
      <c r="A17" s="79" t="s">
        <v>17</v>
      </c>
      <c r="B17" s="79"/>
      <c r="C17" s="79"/>
      <c r="D17" s="79"/>
      <c r="E17" s="79"/>
    </row>
    <row r="18" spans="1:8" ht="63.75" customHeight="1" x14ac:dyDescent="0.25">
      <c r="A18" s="79" t="s">
        <v>25</v>
      </c>
      <c r="B18" s="79"/>
      <c r="C18" s="79"/>
      <c r="D18" s="79"/>
      <c r="E18" s="79"/>
    </row>
    <row r="19" spans="1:8" ht="33.75" customHeight="1" x14ac:dyDescent="0.25">
      <c r="A19" s="84" t="s">
        <v>26</v>
      </c>
      <c r="B19" s="84"/>
      <c r="C19" s="84"/>
      <c r="D19" s="84"/>
      <c r="E19" s="84"/>
    </row>
    <row r="20" spans="1:8" x14ac:dyDescent="0.25">
      <c r="A20" s="84"/>
      <c r="B20" s="84"/>
      <c r="C20" s="84"/>
      <c r="D20" s="84"/>
      <c r="E20" s="84"/>
      <c r="F20" s="2">
        <v>1054.9000000000001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18" t="s">
        <v>41</v>
      </c>
      <c r="B22" s="8" t="s">
        <v>39</v>
      </c>
      <c r="C22" s="3" t="s">
        <v>4</v>
      </c>
      <c r="D22" s="3">
        <v>20.37</v>
      </c>
      <c r="E22" s="7">
        <f>D22*F20*G20</f>
        <v>64464.939000000006</v>
      </c>
      <c r="H22" s="15"/>
    </row>
    <row r="23" spans="1:8" x14ac:dyDescent="0.25">
      <c r="A23" s="6" t="s">
        <v>35</v>
      </c>
      <c r="B23" s="8" t="s">
        <v>23</v>
      </c>
      <c r="C23" s="3" t="s">
        <v>4</v>
      </c>
      <c r="D23" s="3">
        <v>5.12</v>
      </c>
      <c r="E23" s="7">
        <f>D23*F20*G20</f>
        <v>16203.264000000003</v>
      </c>
      <c r="H23" s="15"/>
    </row>
    <row r="24" spans="1:8" ht="15.75" x14ac:dyDescent="0.25">
      <c r="A24" s="6" t="s">
        <v>27</v>
      </c>
      <c r="B24" s="8" t="s">
        <v>65</v>
      </c>
      <c r="C24" s="3" t="s">
        <v>28</v>
      </c>
      <c r="D24" s="19"/>
      <c r="E24" s="7">
        <v>0</v>
      </c>
      <c r="H24" s="15"/>
    </row>
    <row r="25" spans="1:8" s="26" customFormat="1" ht="30" x14ac:dyDescent="0.25">
      <c r="A25" s="92" t="s">
        <v>85</v>
      </c>
      <c r="B25" s="23" t="s">
        <v>86</v>
      </c>
      <c r="C25" s="24" t="s">
        <v>28</v>
      </c>
      <c r="D25" s="24"/>
      <c r="E25" s="25">
        <v>9000</v>
      </c>
    </row>
    <row r="26" spans="1:8" s="26" customFormat="1" x14ac:dyDescent="0.25">
      <c r="A26" s="28"/>
      <c r="B26" s="29"/>
      <c r="C26" s="30"/>
      <c r="D26" s="30"/>
      <c r="E26" s="25"/>
    </row>
    <row r="27" spans="1:8" s="13" customFormat="1" ht="14.25" x14ac:dyDescent="0.2">
      <c r="A27" s="9" t="s">
        <v>29</v>
      </c>
      <c r="B27" s="10"/>
      <c r="C27" s="11"/>
      <c r="D27" s="11"/>
      <c r="E27" s="12">
        <f>SUM(E22:E26)</f>
        <v>89668.203000000009</v>
      </c>
    </row>
    <row r="29" spans="1:8" ht="28.5" customHeight="1" x14ac:dyDescent="0.25">
      <c r="A29" s="85" t="s">
        <v>87</v>
      </c>
      <c r="B29" s="85"/>
      <c r="C29" s="85"/>
      <c r="D29" s="85"/>
      <c r="E29" s="85"/>
    </row>
    <row r="30" spans="1:8" ht="30" customHeight="1" x14ac:dyDescent="0.25">
      <c r="A30" s="79" t="s">
        <v>21</v>
      </c>
      <c r="B30" s="79"/>
      <c r="C30" s="79"/>
      <c r="D30" s="79"/>
      <c r="E30" s="79"/>
    </row>
    <row r="31" spans="1:8" x14ac:dyDescent="0.25">
      <c r="A31" s="79" t="s">
        <v>20</v>
      </c>
      <c r="B31" s="79"/>
      <c r="C31" s="79"/>
      <c r="D31" s="79"/>
      <c r="E31" s="79"/>
    </row>
    <row r="32" spans="1:8" ht="28.5" customHeight="1" x14ac:dyDescent="0.25">
      <c r="A32" s="79" t="s">
        <v>30</v>
      </c>
      <c r="B32" s="79"/>
      <c r="C32" s="79"/>
      <c r="D32" s="79"/>
      <c r="E32" s="79"/>
    </row>
    <row r="33" spans="1:5" x14ac:dyDescent="0.25">
      <c r="A33" s="79" t="s">
        <v>18</v>
      </c>
      <c r="B33" s="79"/>
      <c r="C33" s="79"/>
      <c r="D33" s="79"/>
      <c r="E33" s="79"/>
    </row>
    <row r="34" spans="1:5" x14ac:dyDescent="0.25">
      <c r="A34" s="41"/>
      <c r="B34" s="41"/>
      <c r="C34" s="41"/>
      <c r="D34" s="41"/>
      <c r="E34" s="41"/>
    </row>
    <row r="35" spans="1:5" x14ac:dyDescent="0.25">
      <c r="A35" s="83" t="s">
        <v>5</v>
      </c>
      <c r="B35" s="83"/>
      <c r="C35" s="83"/>
      <c r="D35" s="83"/>
      <c r="E35" s="83"/>
    </row>
    <row r="36" spans="1:5" x14ac:dyDescent="0.25">
      <c r="A36" s="79" t="s">
        <v>18</v>
      </c>
      <c r="B36" s="79"/>
      <c r="C36" s="79"/>
      <c r="D36" s="79"/>
      <c r="E36" s="79"/>
    </row>
    <row r="37" spans="1:5" x14ac:dyDescent="0.25">
      <c r="A37" s="86" t="s">
        <v>44</v>
      </c>
      <c r="B37" s="86"/>
      <c r="C37" s="86"/>
      <c r="D37" s="86"/>
      <c r="E37" s="86"/>
    </row>
    <row r="38" spans="1:5" x14ac:dyDescent="0.25">
      <c r="B38" s="87" t="s">
        <v>19</v>
      </c>
      <c r="C38" s="87"/>
      <c r="D38" s="87"/>
      <c r="E38" s="5" t="s">
        <v>6</v>
      </c>
    </row>
    <row r="39" spans="1:5" x14ac:dyDescent="0.25">
      <c r="A39" s="42"/>
      <c r="B39" s="42"/>
      <c r="C39" s="42"/>
      <c r="D39" s="42"/>
      <c r="E39" s="42"/>
    </row>
    <row r="40" spans="1:5" x14ac:dyDescent="0.25">
      <c r="A40" s="86" t="s">
        <v>40</v>
      </c>
      <c r="B40" s="86"/>
      <c r="C40" s="86"/>
      <c r="D40" s="86"/>
      <c r="E40" s="86"/>
    </row>
    <row r="41" spans="1:5" x14ac:dyDescent="0.25">
      <c r="B41" s="87" t="s">
        <v>19</v>
      </c>
      <c r="C41" s="87"/>
      <c r="D41" s="87"/>
      <c r="E41" s="5" t="s">
        <v>6</v>
      </c>
    </row>
    <row r="42" spans="1:5" x14ac:dyDescent="0.25">
      <c r="A42" s="27" t="s">
        <v>43</v>
      </c>
    </row>
    <row r="43" spans="1:5" x14ac:dyDescent="0.25">
      <c r="A43" s="13" t="s">
        <v>31</v>
      </c>
    </row>
    <row r="44" spans="1:5" x14ac:dyDescent="0.25">
      <c r="A44" s="2" t="s">
        <v>38</v>
      </c>
      <c r="B44" s="16">
        <f>'3кв'!B48</f>
        <v>-3909.7970000000641</v>
      </c>
    </row>
    <row r="45" spans="1:5" ht="15.75" x14ac:dyDescent="0.25">
      <c r="A45" s="44" t="s">
        <v>63</v>
      </c>
      <c r="B45" s="14"/>
    </row>
    <row r="46" spans="1:5" x14ac:dyDescent="0.25">
      <c r="A46" s="2" t="s">
        <v>32</v>
      </c>
      <c r="B46" s="17">
        <v>100547.09</v>
      </c>
    </row>
    <row r="47" spans="1:5" ht="30" x14ac:dyDescent="0.25">
      <c r="A47" s="44" t="s">
        <v>34</v>
      </c>
      <c r="B47" s="17">
        <f>E27</f>
        <v>89668.203000000009</v>
      </c>
    </row>
    <row r="48" spans="1:5" x14ac:dyDescent="0.25">
      <c r="A48" s="13" t="s">
        <v>33</v>
      </c>
      <c r="B48" s="16">
        <f>B44+B46-B47</f>
        <v>6969.0899999999237</v>
      </c>
    </row>
    <row r="49" spans="2:2" x14ac:dyDescent="0.25">
      <c r="B49" s="15"/>
    </row>
  </sheetData>
  <mergeCells count="29">
    <mergeCell ref="A36:E36"/>
    <mergeCell ref="A37:E37"/>
    <mergeCell ref="B38:D38"/>
    <mergeCell ref="A40:E40"/>
    <mergeCell ref="B41:D41"/>
    <mergeCell ref="A35:E35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view="pageBreakPreview" zoomScaleSheetLayoutView="100" workbookViewId="0">
      <selection activeCell="G33" sqref="G33"/>
    </sheetView>
  </sheetViews>
  <sheetFormatPr defaultRowHeight="15.75" x14ac:dyDescent="0.25"/>
  <cols>
    <col min="1" max="1" width="9.7109375" style="1" customWidth="1"/>
    <col min="2" max="2" width="70.85546875" style="1" customWidth="1"/>
    <col min="3" max="3" width="16.5703125" style="1" customWidth="1"/>
    <col min="4" max="4" width="15.7109375" style="1" customWidth="1"/>
    <col min="5" max="5" width="14.7109375" style="1" customWidth="1"/>
    <col min="6" max="6" width="12.42578125" style="1" customWidth="1"/>
    <col min="7" max="7" width="12" style="1" customWidth="1"/>
    <col min="8" max="8" width="13.5703125" style="1" customWidth="1"/>
    <col min="9" max="16384" width="9.140625" style="1"/>
  </cols>
  <sheetData>
    <row r="1" spans="1:7" x14ac:dyDescent="0.25">
      <c r="A1" s="88" t="s">
        <v>66</v>
      </c>
      <c r="B1" s="88"/>
      <c r="C1" s="88"/>
      <c r="D1" s="46"/>
    </row>
    <row r="2" spans="1:7" x14ac:dyDescent="0.25">
      <c r="A2" s="89" t="s">
        <v>67</v>
      </c>
      <c r="B2" s="89"/>
      <c r="C2" s="89"/>
      <c r="D2" s="14"/>
    </row>
    <row r="3" spans="1:7" x14ac:dyDescent="0.25">
      <c r="A3" s="89" t="s">
        <v>82</v>
      </c>
      <c r="B3" s="89"/>
      <c r="C3" s="89"/>
      <c r="D3" s="14"/>
    </row>
    <row r="4" spans="1:7" x14ac:dyDescent="0.25">
      <c r="A4" s="88" t="s">
        <v>68</v>
      </c>
      <c r="B4" s="88"/>
      <c r="C4" s="88"/>
      <c r="D4" s="46"/>
    </row>
    <row r="5" spans="1:7" x14ac:dyDescent="0.25">
      <c r="A5" s="90"/>
      <c r="B5" s="90"/>
      <c r="C5" s="90"/>
    </row>
    <row r="6" spans="1:7" x14ac:dyDescent="0.25">
      <c r="A6" s="14"/>
      <c r="B6" s="47" t="s">
        <v>69</v>
      </c>
      <c r="C6" s="48">
        <f>'1кв'!B44</f>
        <v>-14579.04</v>
      </c>
      <c r="D6" s="49"/>
    </row>
    <row r="7" spans="1:7" x14ac:dyDescent="0.25">
      <c r="A7" s="50" t="s">
        <v>70</v>
      </c>
      <c r="B7" s="47" t="s">
        <v>88</v>
      </c>
      <c r="C7" s="48"/>
      <c r="D7" s="49"/>
    </row>
    <row r="8" spans="1:7" x14ac:dyDescent="0.25">
      <c r="B8" s="51" t="s">
        <v>71</v>
      </c>
      <c r="C8" s="52">
        <f>'1кв'!B46+'2кв'!B46+'3кв'!B46+'4кв'!B46</f>
        <v>366539.78</v>
      </c>
      <c r="D8" s="53"/>
      <c r="E8" s="54"/>
    </row>
    <row r="9" spans="1:7" x14ac:dyDescent="0.25">
      <c r="A9" s="56"/>
      <c r="B9" s="51" t="s">
        <v>72</v>
      </c>
      <c r="C9" s="57">
        <f>SUM(C8:C8)</f>
        <v>366539.78</v>
      </c>
      <c r="D9" s="49"/>
    </row>
    <row r="10" spans="1:7" x14ac:dyDescent="0.25">
      <c r="B10" s="91"/>
      <c r="C10" s="91"/>
      <c r="D10" s="58"/>
    </row>
    <row r="11" spans="1:7" ht="17.25" customHeight="1" x14ac:dyDescent="0.25">
      <c r="A11" s="59" t="s">
        <v>73</v>
      </c>
      <c r="B11" s="18" t="s">
        <v>41</v>
      </c>
      <c r="C11" s="52">
        <f>'1кв'!E22+'2кв'!E22+'3кв'!E22+'4кв'!E22</f>
        <v>250644.24000000005</v>
      </c>
      <c r="D11" s="58"/>
    </row>
    <row r="12" spans="1:7" ht="15" customHeight="1" x14ac:dyDescent="0.25">
      <c r="A12" s="59"/>
      <c r="B12" s="55" t="s">
        <v>74</v>
      </c>
      <c r="C12" s="52">
        <f>'1кв'!E23+'2кв'!E23+'3кв'!E23+'4кв'!E23</f>
        <v>62028.12</v>
      </c>
      <c r="D12" s="58"/>
    </row>
    <row r="13" spans="1:7" x14ac:dyDescent="0.25">
      <c r="B13" s="55" t="s">
        <v>27</v>
      </c>
      <c r="C13" s="52">
        <f>'1кв'!E24+'2кв'!E24+'3кв'!E24+'4кв'!E24</f>
        <v>271.19</v>
      </c>
      <c r="D13" s="58"/>
      <c r="E13" s="54"/>
    </row>
    <row r="14" spans="1:7" x14ac:dyDescent="0.25">
      <c r="A14" s="59"/>
      <c r="B14" s="60" t="s">
        <v>84</v>
      </c>
      <c r="C14" s="52">
        <f>'2кв'!E25</f>
        <v>1668.8</v>
      </c>
      <c r="D14" s="58"/>
    </row>
    <row r="15" spans="1:7" x14ac:dyDescent="0.25">
      <c r="A15" s="59"/>
      <c r="B15" s="60" t="s">
        <v>75</v>
      </c>
      <c r="C15" s="52">
        <f>SUM(C17:C18)</f>
        <v>30379.3</v>
      </c>
      <c r="D15" s="58"/>
    </row>
    <row r="16" spans="1:7" x14ac:dyDescent="0.25">
      <c r="A16" s="59"/>
      <c r="B16" s="60" t="s">
        <v>76</v>
      </c>
      <c r="C16" s="61"/>
      <c r="D16" s="58"/>
      <c r="G16" s="54"/>
    </row>
    <row r="17" spans="1:5" x14ac:dyDescent="0.25">
      <c r="A17" s="59"/>
      <c r="B17" s="62" t="s">
        <v>93</v>
      </c>
      <c r="C17" s="63">
        <f>'1кв'!E25</f>
        <v>21379.3</v>
      </c>
      <c r="D17" s="58"/>
    </row>
    <row r="18" spans="1:5" x14ac:dyDescent="0.25">
      <c r="A18" s="59"/>
      <c r="B18" s="92" t="s">
        <v>94</v>
      </c>
      <c r="C18" s="63">
        <f>'4кв'!E25</f>
        <v>9000</v>
      </c>
      <c r="D18" s="58"/>
    </row>
    <row r="19" spans="1:5" x14ac:dyDescent="0.25">
      <c r="B19" s="64" t="s">
        <v>95</v>
      </c>
      <c r="C19" s="65">
        <f>SUM(C11:C15)</f>
        <v>344991.65</v>
      </c>
      <c r="D19" s="58"/>
      <c r="E19" s="54"/>
    </row>
    <row r="20" spans="1:5" x14ac:dyDescent="0.25">
      <c r="B20" s="64" t="s">
        <v>83</v>
      </c>
      <c r="C20" s="66">
        <f>C6+C9-C19</f>
        <v>6969.0900000000256</v>
      </c>
      <c r="D20" s="58"/>
    </row>
    <row r="21" spans="1:5" x14ac:dyDescent="0.25">
      <c r="B21" s="50"/>
      <c r="C21" s="50"/>
      <c r="D21" s="58"/>
    </row>
    <row r="22" spans="1:5" x14ac:dyDescent="0.25">
      <c r="B22" s="67" t="s">
        <v>77</v>
      </c>
      <c r="C22" s="67"/>
      <c r="D22" s="58"/>
    </row>
    <row r="23" spans="1:5" x14ac:dyDescent="0.25">
      <c r="B23" s="67" t="s">
        <v>78</v>
      </c>
      <c r="C23" s="68">
        <v>53601.14</v>
      </c>
      <c r="D23" s="58"/>
    </row>
    <row r="24" spans="1:5" x14ac:dyDescent="0.25">
      <c r="B24" s="69" t="s">
        <v>89</v>
      </c>
      <c r="C24" s="70">
        <v>45266.01</v>
      </c>
      <c r="D24" s="58"/>
    </row>
    <row r="25" spans="1:5" x14ac:dyDescent="0.25">
      <c r="B25" s="67" t="s">
        <v>79</v>
      </c>
      <c r="C25" s="71">
        <f>C24-C23</f>
        <v>-8335.1299999999974</v>
      </c>
      <c r="D25" s="58"/>
    </row>
    <row r="26" spans="1:5" x14ac:dyDescent="0.25">
      <c r="B26" s="50"/>
      <c r="C26" s="50"/>
      <c r="D26" s="58"/>
    </row>
    <row r="27" spans="1:5" x14ac:dyDescent="0.25">
      <c r="A27" s="1" t="s">
        <v>80</v>
      </c>
      <c r="B27" s="50" t="s">
        <v>90</v>
      </c>
      <c r="C27" s="50"/>
      <c r="D27" s="58"/>
    </row>
    <row r="28" spans="1:5" x14ac:dyDescent="0.25">
      <c r="B28" s="50" t="s">
        <v>91</v>
      </c>
      <c r="C28" s="50"/>
      <c r="D28" s="58"/>
    </row>
    <row r="29" spans="1:5" x14ac:dyDescent="0.25">
      <c r="B29" s="50" t="s">
        <v>92</v>
      </c>
      <c r="C29" s="50"/>
      <c r="D29" s="58"/>
    </row>
    <row r="30" spans="1:5" s="2" customFormat="1" x14ac:dyDescent="0.25">
      <c r="A30" s="1"/>
      <c r="B30"/>
      <c r="C30" s="50"/>
      <c r="D30" s="72"/>
    </row>
    <row r="31" spans="1:5" s="2" customFormat="1" x14ac:dyDescent="0.25">
      <c r="A31" s="1"/>
      <c r="B31" s="67" t="s">
        <v>81</v>
      </c>
      <c r="C31" s="50"/>
      <c r="D31" s="72"/>
    </row>
    <row r="32" spans="1:5" x14ac:dyDescent="0.25">
      <c r="B32" s="50"/>
      <c r="C32" s="50"/>
      <c r="D32" s="58"/>
    </row>
    <row r="33" spans="2:4" x14ac:dyDescent="0.25">
      <c r="B33" s="50"/>
      <c r="C33" s="50"/>
      <c r="D33" s="58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2026-03-01T06:53:45Z</dcterms:modified>
</cp:coreProperties>
</file>