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19410" windowHeight="11010" activeTab="4"/>
  </bookViews>
  <sheets>
    <sheet name="1кв" sheetId="17" r:id="rId1"/>
    <sheet name="2кв" sheetId="18" r:id="rId2"/>
    <sheet name="3кв" sheetId="19" r:id="rId3"/>
    <sheet name="4кв" sheetId="20" r:id="rId4"/>
    <sheet name="отчет" sheetId="21" r:id="rId5"/>
  </sheets>
  <definedNames>
    <definedName name="_xlnm.Print_Area" localSheetId="0">'1кв'!$A$1:$E$45</definedName>
    <definedName name="_xlnm.Print_Area" localSheetId="1">'2кв'!$A$1:$E$49</definedName>
    <definedName name="_xlnm.Print_Area" localSheetId="2">'3кв'!$A$1:$E$46</definedName>
    <definedName name="_xlnm.Print_Area" localSheetId="3">'4кв'!$A$1:$E$46</definedName>
    <definedName name="_xlnm.Print_Area" localSheetId="4">отчет!$A$1:$C$37</definedName>
  </definedNames>
  <calcPr calcId="145621"/>
</workbook>
</file>

<file path=xl/calcChain.xml><?xml version="1.0" encoding="utf-8"?>
<calcChain xmlns="http://schemas.openxmlformats.org/spreadsheetml/2006/main">
  <c r="C25" i="21" l="1"/>
  <c r="C6" i="21" l="1"/>
  <c r="C15" i="21"/>
  <c r="C18" i="21"/>
  <c r="C12" i="21"/>
  <c r="C13" i="21"/>
  <c r="C14" i="21"/>
  <c r="C11" i="21"/>
  <c r="C8" i="21" l="1"/>
  <c r="C9" i="21" s="1"/>
  <c r="C16" i="21"/>
  <c r="C19" i="21"/>
  <c r="B42" i="20"/>
  <c r="E24" i="20"/>
  <c r="E23" i="20"/>
  <c r="E22" i="20"/>
  <c r="E27" i="20" s="1"/>
  <c r="B45" i="20" s="1"/>
  <c r="C20" i="21" l="1"/>
  <c r="B46" i="20"/>
  <c r="B42" i="19"/>
  <c r="E24" i="19"/>
  <c r="E23" i="19"/>
  <c r="E22" i="19"/>
  <c r="E27" i="19" s="1"/>
  <c r="B45" i="19" s="1"/>
  <c r="B46" i="19" l="1"/>
  <c r="B45" i="18"/>
  <c r="E30" i="18"/>
  <c r="E27" i="18" l="1"/>
  <c r="E29" i="18"/>
  <c r="E26" i="18"/>
  <c r="E24" i="18"/>
  <c r="E23" i="18"/>
  <c r="B48" i="18" s="1"/>
  <c r="B49" i="18" s="1"/>
  <c r="E22" i="18"/>
  <c r="E26" i="17" l="1"/>
  <c r="E24" i="17" l="1"/>
  <c r="E23" i="17"/>
  <c r="E22" i="17"/>
  <c r="B44" i="17" l="1"/>
  <c r="B45" i="17" s="1"/>
</calcChain>
</file>

<file path=xl/sharedStrings.xml><?xml version="1.0" encoding="utf-8"?>
<sst xmlns="http://schemas.openxmlformats.org/spreadsheetml/2006/main" count="270" uniqueCount="103">
  <si>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</si>
  <si>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</si>
  <si>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</si>
  <si>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</si>
  <si>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</si>
  <si>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</si>
  <si>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</si>
  <si>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</si>
  <si>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</si>
  <si>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</si>
  <si>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</si>
  <si>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</si>
  <si>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</si>
  <si>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</si>
  <si>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</si>
  <si>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</si>
  <si>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</si>
  <si>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</si>
  <si>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</si>
  <si>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</si>
  <si>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</si>
  <si>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</si>
  <si>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</si>
  <si>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</si>
  <si>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</si>
  <si>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Крупской, д. 40</t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</si>
  <si>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11 от 20.03.2013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</si>
  <si>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01.06.2013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</si>
  <si>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Крупской</t>
    </r>
  </si>
  <si>
    <t>Стоимость материалов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</si>
  <si>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</si>
  <si>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Землянской Тамары Ивановны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</si>
  <si>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в лице председателя совета дома Землянской Т.И.</t>
    </r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</si>
  <si>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</si>
  <si>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</si>
  <si>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</si>
  <si>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1 квартал</t>
  </si>
  <si>
    <t>S дома =495 м2</t>
  </si>
  <si>
    <t>Итого расходов:</t>
  </si>
  <si>
    <t>Оплачено , руб</t>
  </si>
  <si>
    <t>Расходы по содержанию и тек.ремонту, руб.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</si>
  <si>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</si>
  <si>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</si>
  <si>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</si>
  <si>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 xml:space="preserve">Общехозяйственные расходы </t>
  </si>
  <si>
    <t>Услуги по содержанию многоквартирного дома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</si>
  <si>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</si>
  <si>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за 1 квартал 2021 года</t>
  </si>
  <si>
    <t>"31" 03  2021 г.</t>
  </si>
  <si>
    <t xml:space="preserve">           2. Всего за период с "01" 01 2021 г. по "31" 03 2021 г. выполнено работ (оказано услуг) на общую сумму четырнадцать тысяч шестьсот восемьдесят семь рублей 52 копейки</t>
  </si>
  <si>
    <t>Предъявлено населению 24668,44руб.</t>
  </si>
  <si>
    <t>за 2 квартал 2021 года</t>
  </si>
  <si>
    <t>"30" 06  2021 г.</t>
  </si>
  <si>
    <t>2 квартал</t>
  </si>
  <si>
    <t>спиливание дерева</t>
  </si>
  <si>
    <t>частичный ремонт кровли</t>
  </si>
  <si>
    <t>частичный ремонт кровли кв.3</t>
  </si>
  <si>
    <t>апрель</t>
  </si>
  <si>
    <t>май</t>
  </si>
  <si>
    <t>июнь</t>
  </si>
  <si>
    <t>ч/час</t>
  </si>
  <si>
    <t>изготовление песочницы (кальк)</t>
  </si>
  <si>
    <t xml:space="preserve">           2. Всего за период с "01" 04 2021 г. по "30" 06 2021 г. выполнено работ (оказано услуг) на общую сумму тридцать тысяч триста сорок шесть рублей 71 копейка</t>
  </si>
  <si>
    <t>Предъявлено населению 24665,76руб.</t>
  </si>
  <si>
    <t>Обработка подъездов хлорсодержащими растворами опрыскивание 1 раз в неделю (май, июнь -1 раз в 2 недели)</t>
  </si>
  <si>
    <t>за 3 квартал 2021 года</t>
  </si>
  <si>
    <t>"30" 09  2021 г.</t>
  </si>
  <si>
    <t xml:space="preserve">Обработка подъездов хлорсодержащими растворами опрыскивание 1 раз в неделю </t>
  </si>
  <si>
    <t>3 квартал</t>
  </si>
  <si>
    <t xml:space="preserve">           2. Всего за период с "01" 07 2021 г. по "30" 09 2021 г. выполнено работ (оказано услуг) на общую сумму пятнадцать тысяч пятьсот десять рублей 62 копейки</t>
  </si>
  <si>
    <t>Предъявлено населению 24662,78руб.</t>
  </si>
  <si>
    <t>за 4 квартал 2021 года</t>
  </si>
  <si>
    <t>"31" 12  2021 г.</t>
  </si>
  <si>
    <t>4 квартал</t>
  </si>
  <si>
    <t xml:space="preserve">           2. Всего за период с "01" 10 2021 г. по "31" 12 2021 г. выполнено работ (оказано услуг) на общую сумму пятнадцать тысяч триста семьдесят рублей 62 копейки</t>
  </si>
  <si>
    <t>Предъявлено населению 24640,83руб.</t>
  </si>
  <si>
    <t>ОТЧЕТ</t>
  </si>
  <si>
    <t>О ВЫПОЛНЕННЫХ РАБОТАХ И ДВИЖЕНИИ  СРЕДСТВ</t>
  </si>
  <si>
    <t>НА ЛИЦЕВОМ СЧЕТЕ  ЗА  период  с 01.01.2021г. по 31.12.2021г.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</si>
  <si>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</si>
  <si>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</si>
  <si>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</si>
  <si>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</si>
  <si>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</si>
  <si>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</si>
  <si>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работы по договору, всего</t>
  </si>
  <si>
    <t>в том числе:</t>
  </si>
  <si>
    <t>Итого расходов</t>
  </si>
  <si>
    <t>Составил: инженер ПТО ____________________ Исраелян Е.В.</t>
  </si>
  <si>
    <t xml:space="preserve">Получил: </t>
  </si>
  <si>
    <t>Отчет за 2021 год.</t>
  </si>
  <si>
    <t>Перечень предлагаемых работ на 2022 год.</t>
  </si>
  <si>
    <t>Предложение по структуре тарифа на 2022 год.</t>
  </si>
  <si>
    <t>_____________________________________________</t>
  </si>
  <si>
    <t>по ж.д. ул.Крупской, д.40</t>
  </si>
  <si>
    <t>Начислено всего 98629,8</t>
  </si>
  <si>
    <t>* изготовление песочницы (кальк)</t>
  </si>
  <si>
    <t>Непредвиденные работы 31 ч/ч</t>
  </si>
  <si>
    <t>Остаток средств на 01.01.2022</t>
  </si>
  <si>
    <t>Справочно:</t>
  </si>
  <si>
    <t>Задолженность населения по оплате на 01.01.2021г.</t>
  </si>
  <si>
    <t>Задолженность населения по оплате на 01.01.2022г.</t>
  </si>
  <si>
    <t>Прирост (+) / уменьшение (-) задолженности за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</si>
</sst>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1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7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2" fillId="0" borderId="0" xfId="0" applyFont="1"/>
    <xf numFmtId="0" fontId="4" fillId="0" borderId="1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164" fontId="8" fillId="0" borderId="0" xfId="0" applyNumberFormat="1" applyFont="1"/>
    <xf numFmtId="0" fontId="5" fillId="0" borderId="0" xfId="0" applyFont="1" applyAlignment="1">
      <alignment horizontal="lef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3" fillId="0" borderId="4" xfId="0" applyFont="1" applyBorder="1"/>
    <xf numFmtId="0" fontId="14" fillId="0" borderId="4" xfId="0" applyFont="1" applyBorder="1" applyAlignment="1">
      <alignment wrapText="1"/>
    </xf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right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2" borderId="1" xfId="0" applyNumberFormat="1" applyFont="1" applyFill="1" applyBorder="1" applyAlignment="1">
      <alignment vertical="center" wrapText="1"/>
    </xf>
    <xf numFmtId="49" fontId="3" fillId="0" borderId="5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2" fontId="4" fillId="2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11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view="pageBreakPreview" topLeftCell="A22" zoomScaleNormal="100" zoomScaleSheetLayoutView="100" workbookViewId="0">
      <selection activeCell="A3" sqref="A3:E4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47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82" t="s">
        <v>48</v>
      </c>
      <c r="E4" s="82"/>
    </row>
    <row r="5" spans="1:5" x14ac:dyDescent="0.25">
      <c r="A5" s="27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72" t="s">
        <v>31</v>
      </c>
      <c r="B9" s="72"/>
      <c r="C9" s="72"/>
      <c r="D9" s="72"/>
      <c r="E9" s="72"/>
    </row>
    <row r="10" spans="1:5" ht="27.75" customHeight="1" x14ac:dyDescent="0.25">
      <c r="A10" s="74" t="s">
        <v>14</v>
      </c>
      <c r="B10" s="75"/>
      <c r="C10" s="75"/>
      <c r="D10" s="75"/>
      <c r="E10" s="75"/>
    </row>
    <row r="11" spans="1:5" ht="29.25" customHeight="1" x14ac:dyDescent="0.25">
      <c r="A11" s="72" t="s">
        <v>26</v>
      </c>
      <c r="B11" s="72"/>
      <c r="C11" s="72"/>
      <c r="D11" s="72"/>
      <c r="E11" s="72"/>
    </row>
    <row r="12" spans="1:5" x14ac:dyDescent="0.25">
      <c r="A12" s="70" t="s">
        <v>15</v>
      </c>
      <c r="B12" s="71"/>
      <c r="C12" s="71"/>
      <c r="D12" s="71"/>
      <c r="E12" s="71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70" t="s">
        <v>2</v>
      </c>
      <c r="B14" s="71"/>
      <c r="C14" s="71"/>
      <c r="D14" s="71"/>
      <c r="E14" s="71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70" t="s">
        <v>16</v>
      </c>
      <c r="B16" s="71"/>
      <c r="C16" s="71"/>
      <c r="D16" s="71"/>
      <c r="E16" s="71"/>
    </row>
    <row r="17" spans="1:8" ht="27.75" customHeight="1" x14ac:dyDescent="0.25">
      <c r="A17" s="72" t="s">
        <v>17</v>
      </c>
      <c r="B17" s="72"/>
      <c r="C17" s="72"/>
      <c r="D17" s="72"/>
      <c r="E17" s="72"/>
    </row>
    <row r="18" spans="1:8" ht="58.15" customHeight="1" x14ac:dyDescent="0.25">
      <c r="A18" s="72" t="s">
        <v>27</v>
      </c>
      <c r="B18" s="72"/>
      <c r="C18" s="72"/>
      <c r="D18" s="72"/>
      <c r="E18" s="72"/>
    </row>
    <row r="19" spans="1:8" ht="32.25" customHeight="1" x14ac:dyDescent="0.25">
      <c r="A19" s="83" t="s">
        <v>28</v>
      </c>
      <c r="B19" s="83"/>
      <c r="C19" s="83"/>
      <c r="D19" s="83"/>
      <c r="E19" s="83"/>
    </row>
    <row r="20" spans="1:8" x14ac:dyDescent="0.25">
      <c r="A20" s="83"/>
      <c r="B20" s="83"/>
      <c r="C20" s="83"/>
      <c r="D20" s="83"/>
      <c r="E20" s="83"/>
      <c r="F20" s="2">
        <v>495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8" t="s">
        <v>43</v>
      </c>
      <c r="C22" s="3" t="s">
        <v>4</v>
      </c>
      <c r="D22" s="3">
        <v>4.8899999999999997</v>
      </c>
      <c r="E22" s="7">
        <f>F20*G20*D22</f>
        <v>7261.65</v>
      </c>
    </row>
    <row r="23" spans="1:8" x14ac:dyDescent="0.25">
      <c r="A23" s="18" t="s">
        <v>44</v>
      </c>
      <c r="B23" s="8" t="s">
        <v>24</v>
      </c>
      <c r="C23" s="3" t="s">
        <v>4</v>
      </c>
      <c r="D23" s="3">
        <v>3.43</v>
      </c>
      <c r="E23" s="7">
        <f>D23*F20*3</f>
        <v>5093.55</v>
      </c>
    </row>
    <row r="24" spans="1:8" ht="75" x14ac:dyDescent="0.25">
      <c r="A24" s="18" t="s">
        <v>46</v>
      </c>
      <c r="B24" s="8" t="s">
        <v>36</v>
      </c>
      <c r="C24" s="3" t="s">
        <v>4</v>
      </c>
      <c r="D24" s="3"/>
      <c r="E24" s="7">
        <f>777.44*3</f>
        <v>2332.3200000000002</v>
      </c>
    </row>
    <row r="25" spans="1:8" x14ac:dyDescent="0.25">
      <c r="A25" s="23" t="s">
        <v>29</v>
      </c>
      <c r="B25" s="8" t="s">
        <v>36</v>
      </c>
      <c r="C25" s="24" t="s">
        <v>33</v>
      </c>
      <c r="D25" s="24"/>
      <c r="E25" s="25">
        <v>0</v>
      </c>
    </row>
    <row r="26" spans="1:8" s="13" customFormat="1" ht="14.25" x14ac:dyDescent="0.2">
      <c r="A26" s="9" t="s">
        <v>38</v>
      </c>
      <c r="B26" s="10"/>
      <c r="C26" s="11"/>
      <c r="D26" s="11"/>
      <c r="E26" s="12">
        <f>SUM(E22:E25)</f>
        <v>14687.52</v>
      </c>
    </row>
    <row r="27" spans="1:8" ht="42.75" customHeight="1" x14ac:dyDescent="0.25">
      <c r="A27" s="84" t="s">
        <v>49</v>
      </c>
      <c r="B27" s="84"/>
      <c r="C27" s="84"/>
      <c r="D27" s="84"/>
      <c r="E27" s="84"/>
    </row>
    <row r="28" spans="1:8" ht="30" customHeight="1" x14ac:dyDescent="0.25">
      <c r="A28" s="72" t="s">
        <v>21</v>
      </c>
      <c r="B28" s="72"/>
      <c r="C28" s="72"/>
      <c r="D28" s="72"/>
      <c r="E28" s="72"/>
    </row>
    <row r="29" spans="1:8" x14ac:dyDescent="0.25">
      <c r="A29" s="72" t="s">
        <v>20</v>
      </c>
      <c r="B29" s="72"/>
      <c r="C29" s="72"/>
      <c r="D29" s="72"/>
      <c r="E29" s="72"/>
      <c r="H29" s="14"/>
    </row>
    <row r="30" spans="1:8" ht="31.5" customHeight="1" x14ac:dyDescent="0.25">
      <c r="A30" s="72" t="s">
        <v>34</v>
      </c>
      <c r="B30" s="72"/>
      <c r="C30" s="72"/>
      <c r="D30" s="72"/>
      <c r="E30" s="72"/>
    </row>
    <row r="31" spans="1:8" x14ac:dyDescent="0.25">
      <c r="A31" s="72" t="s">
        <v>18</v>
      </c>
      <c r="B31" s="72"/>
      <c r="C31" s="72"/>
      <c r="D31" s="72"/>
      <c r="E31" s="72"/>
    </row>
    <row r="32" spans="1:8" x14ac:dyDescent="0.25">
      <c r="A32" s="76" t="s">
        <v>5</v>
      </c>
      <c r="B32" s="76"/>
      <c r="C32" s="76"/>
      <c r="D32" s="76"/>
      <c r="E32" s="76"/>
    </row>
    <row r="33" spans="1:5" x14ac:dyDescent="0.25">
      <c r="A33" s="72" t="s">
        <v>18</v>
      </c>
      <c r="B33" s="72"/>
      <c r="C33" s="72"/>
      <c r="D33" s="72"/>
      <c r="E33" s="72"/>
    </row>
    <row r="34" spans="1:5" ht="15" customHeight="1" x14ac:dyDescent="0.25">
      <c r="A34" s="73" t="s">
        <v>30</v>
      </c>
      <c r="B34" s="73"/>
      <c r="C34" s="73"/>
      <c r="D34" s="73"/>
      <c r="E34" s="5"/>
    </row>
    <row r="35" spans="1:5" ht="11.25" customHeight="1" x14ac:dyDescent="0.25">
      <c r="B35" s="69" t="s">
        <v>19</v>
      </c>
      <c r="C35" s="69"/>
      <c r="D35" s="69"/>
      <c r="E35" s="6" t="s">
        <v>6</v>
      </c>
    </row>
    <row r="36" spans="1:5" x14ac:dyDescent="0.25">
      <c r="A36" s="26"/>
      <c r="B36" s="26"/>
      <c r="C36" s="26"/>
      <c r="D36" s="26"/>
      <c r="E36" s="26"/>
    </row>
    <row r="37" spans="1:5" x14ac:dyDescent="0.25">
      <c r="A37" s="68" t="s">
        <v>32</v>
      </c>
      <c r="B37" s="68"/>
      <c r="C37" s="68"/>
      <c r="D37" s="68"/>
      <c r="E37" s="5"/>
    </row>
    <row r="38" spans="1:5" x14ac:dyDescent="0.25">
      <c r="B38" s="69" t="s">
        <v>19</v>
      </c>
      <c r="C38" s="69"/>
      <c r="D38" s="69"/>
      <c r="E38" s="6" t="s">
        <v>6</v>
      </c>
    </row>
    <row r="39" spans="1:5" x14ac:dyDescent="0.25">
      <c r="A39" s="2" t="s">
        <v>37</v>
      </c>
    </row>
    <row r="40" spans="1:5" x14ac:dyDescent="0.25">
      <c r="A40" s="13" t="s">
        <v>35</v>
      </c>
    </row>
    <row r="41" spans="1:5" x14ac:dyDescent="0.25">
      <c r="A41" s="2" t="s">
        <v>42</v>
      </c>
      <c r="B41" s="15">
        <v>50155.67</v>
      </c>
    </row>
    <row r="42" spans="1:5" x14ac:dyDescent="0.25">
      <c r="A42" s="19" t="s">
        <v>50</v>
      </c>
      <c r="B42" s="16"/>
    </row>
    <row r="43" spans="1:5" x14ac:dyDescent="0.25">
      <c r="A43" s="2" t="s">
        <v>39</v>
      </c>
      <c r="B43" s="16">
        <v>24775.43</v>
      </c>
    </row>
    <row r="44" spans="1:5" ht="30" x14ac:dyDescent="0.25">
      <c r="A44" s="28" t="s">
        <v>40</v>
      </c>
      <c r="B44" s="16">
        <f>E26</f>
        <v>14687.52</v>
      </c>
    </row>
    <row r="45" spans="1:5" x14ac:dyDescent="0.25">
      <c r="A45" s="17" t="s">
        <v>41</v>
      </c>
      <c r="B45" s="20">
        <f>B41+B43-B44</f>
        <v>60243.58</v>
      </c>
    </row>
  </sheetData>
  <mergeCells count="30">
    <mergeCell ref="A28:E28"/>
    <mergeCell ref="A29:E29"/>
    <mergeCell ref="A30:E30"/>
    <mergeCell ref="A1:E1"/>
    <mergeCell ref="A2:E2"/>
    <mergeCell ref="A3:E3"/>
    <mergeCell ref="A6:E6"/>
    <mergeCell ref="A7:E7"/>
    <mergeCell ref="D4:E4"/>
    <mergeCell ref="A17:E17"/>
    <mergeCell ref="A18:E18"/>
    <mergeCell ref="A19:E19"/>
    <mergeCell ref="A20:E20"/>
    <mergeCell ref="A27:E27"/>
    <mergeCell ref="A37:D37"/>
    <mergeCell ref="B38:D38"/>
    <mergeCell ref="A14:E14"/>
    <mergeCell ref="A8:E8"/>
    <mergeCell ref="A33:E33"/>
    <mergeCell ref="A34:D34"/>
    <mergeCell ref="B35:D35"/>
    <mergeCell ref="A9:E9"/>
    <mergeCell ref="A10:E10"/>
    <mergeCell ref="A11:E11"/>
    <mergeCell ref="A12:E12"/>
    <mergeCell ref="A13:E13"/>
    <mergeCell ref="A31:E31"/>
    <mergeCell ref="A32:E32"/>
    <mergeCell ref="A15:E15"/>
    <mergeCell ref="A16:E1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19" zoomScaleNormal="100" zoomScaleSheetLayoutView="100" workbookViewId="0">
      <selection activeCell="A28" sqref="A28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51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82" t="s">
        <v>52</v>
      </c>
      <c r="E4" s="82"/>
    </row>
    <row r="5" spans="1:5" x14ac:dyDescent="0.25">
      <c r="A5" s="30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72" t="s">
        <v>31</v>
      </c>
      <c r="B9" s="72"/>
      <c r="C9" s="72"/>
      <c r="D9" s="72"/>
      <c r="E9" s="72"/>
    </row>
    <row r="10" spans="1:5" ht="27.75" customHeight="1" x14ac:dyDescent="0.25">
      <c r="A10" s="74" t="s">
        <v>14</v>
      </c>
      <c r="B10" s="75"/>
      <c r="C10" s="75"/>
      <c r="D10" s="75"/>
      <c r="E10" s="75"/>
    </row>
    <row r="11" spans="1:5" ht="29.25" customHeight="1" x14ac:dyDescent="0.25">
      <c r="A11" s="72" t="s">
        <v>26</v>
      </c>
      <c r="B11" s="72"/>
      <c r="C11" s="72"/>
      <c r="D11" s="72"/>
      <c r="E11" s="72"/>
    </row>
    <row r="12" spans="1:5" x14ac:dyDescent="0.25">
      <c r="A12" s="70" t="s">
        <v>15</v>
      </c>
      <c r="B12" s="71"/>
      <c r="C12" s="71"/>
      <c r="D12" s="71"/>
      <c r="E12" s="71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70" t="s">
        <v>2</v>
      </c>
      <c r="B14" s="71"/>
      <c r="C14" s="71"/>
      <c r="D14" s="71"/>
      <c r="E14" s="71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70" t="s">
        <v>16</v>
      </c>
      <c r="B16" s="71"/>
      <c r="C16" s="71"/>
      <c r="D16" s="71"/>
      <c r="E16" s="71"/>
    </row>
    <row r="17" spans="1:7" ht="27.75" customHeight="1" x14ac:dyDescent="0.25">
      <c r="A17" s="72" t="s">
        <v>17</v>
      </c>
      <c r="B17" s="72"/>
      <c r="C17" s="72"/>
      <c r="D17" s="72"/>
      <c r="E17" s="72"/>
    </row>
    <row r="18" spans="1:7" ht="58.15" customHeight="1" x14ac:dyDescent="0.25">
      <c r="A18" s="72" t="s">
        <v>27</v>
      </c>
      <c r="B18" s="72"/>
      <c r="C18" s="72"/>
      <c r="D18" s="72"/>
      <c r="E18" s="72"/>
    </row>
    <row r="19" spans="1:7" ht="32.25" customHeight="1" x14ac:dyDescent="0.25">
      <c r="A19" s="83" t="s">
        <v>28</v>
      </c>
      <c r="B19" s="83"/>
      <c r="C19" s="83"/>
      <c r="D19" s="83"/>
      <c r="E19" s="83"/>
    </row>
    <row r="20" spans="1:7" x14ac:dyDescent="0.25">
      <c r="A20" s="83"/>
      <c r="B20" s="83"/>
      <c r="C20" s="83"/>
      <c r="D20" s="83"/>
      <c r="E20" s="83"/>
      <c r="F20" s="2">
        <v>495</v>
      </c>
      <c r="G20" s="2">
        <v>3</v>
      </c>
    </row>
    <row r="21" spans="1:7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8.25" x14ac:dyDescent="0.25">
      <c r="A22" s="22" t="s">
        <v>45</v>
      </c>
      <c r="B22" s="8" t="s">
        <v>43</v>
      </c>
      <c r="C22" s="3" t="s">
        <v>4</v>
      </c>
      <c r="D22" s="3">
        <v>4.8899999999999997</v>
      </c>
      <c r="E22" s="7">
        <f>F20*G20*D22</f>
        <v>7261.65</v>
      </c>
    </row>
    <row r="23" spans="1:7" x14ac:dyDescent="0.25">
      <c r="A23" s="18" t="s">
        <v>44</v>
      </c>
      <c r="B23" s="8" t="s">
        <v>24</v>
      </c>
      <c r="C23" s="3" t="s">
        <v>4</v>
      </c>
      <c r="D23" s="3">
        <v>3.43</v>
      </c>
      <c r="E23" s="7">
        <f>D23*F20*3</f>
        <v>5093.55</v>
      </c>
    </row>
    <row r="24" spans="1:7" ht="61.5" customHeight="1" x14ac:dyDescent="0.25">
      <c r="A24" s="18" t="s">
        <v>64</v>
      </c>
      <c r="B24" s="8" t="s">
        <v>53</v>
      </c>
      <c r="C24" s="3" t="s">
        <v>4</v>
      </c>
      <c r="D24" s="3"/>
      <c r="E24" s="7">
        <f>777.44*2</f>
        <v>1554.88</v>
      </c>
    </row>
    <row r="25" spans="1:7" x14ac:dyDescent="0.25">
      <c r="A25" s="23" t="s">
        <v>29</v>
      </c>
      <c r="B25" s="8" t="s">
        <v>53</v>
      </c>
      <c r="C25" s="24" t="s">
        <v>33</v>
      </c>
      <c r="D25" s="24"/>
      <c r="E25" s="25">
        <v>2362.7600000000002</v>
      </c>
    </row>
    <row r="26" spans="1:7" x14ac:dyDescent="0.25">
      <c r="A26" s="33" t="s">
        <v>54</v>
      </c>
      <c r="B26" s="34" t="s">
        <v>57</v>
      </c>
      <c r="C26" s="24" t="s">
        <v>60</v>
      </c>
      <c r="D26" s="32">
        <v>10</v>
      </c>
      <c r="E26" s="25">
        <f>D26*206.95</f>
        <v>2069.5</v>
      </c>
    </row>
    <row r="27" spans="1:7" x14ac:dyDescent="0.25">
      <c r="A27" s="32" t="s">
        <v>55</v>
      </c>
      <c r="B27" s="34" t="s">
        <v>57</v>
      </c>
      <c r="C27" s="24" t="s">
        <v>60</v>
      </c>
      <c r="D27" s="32">
        <v>11</v>
      </c>
      <c r="E27" s="25">
        <f t="shared" ref="E27:E29" si="0">D27*206.95</f>
        <v>2276.4499999999998</v>
      </c>
    </row>
    <row r="28" spans="1:7" x14ac:dyDescent="0.25">
      <c r="A28" s="32" t="s">
        <v>61</v>
      </c>
      <c r="B28" s="34" t="s">
        <v>58</v>
      </c>
      <c r="C28" s="24" t="s">
        <v>60</v>
      </c>
      <c r="D28" s="32"/>
      <c r="E28" s="25">
        <v>7658.42</v>
      </c>
    </row>
    <row r="29" spans="1:7" x14ac:dyDescent="0.25">
      <c r="A29" s="32" t="s">
        <v>56</v>
      </c>
      <c r="B29" s="34" t="s">
        <v>59</v>
      </c>
      <c r="C29" s="24" t="s">
        <v>60</v>
      </c>
      <c r="D29" s="35">
        <v>10</v>
      </c>
      <c r="E29" s="25">
        <f t="shared" si="0"/>
        <v>2069.5</v>
      </c>
    </row>
    <row r="30" spans="1:7" s="13" customFormat="1" ht="14.25" x14ac:dyDescent="0.2">
      <c r="A30" s="9" t="s">
        <v>38</v>
      </c>
      <c r="B30" s="10"/>
      <c r="C30" s="11"/>
      <c r="D30" s="11"/>
      <c r="E30" s="12">
        <f>SUM(E22:E29)</f>
        <v>30346.710000000006</v>
      </c>
    </row>
    <row r="31" spans="1:7" ht="42.75" customHeight="1" x14ac:dyDescent="0.25">
      <c r="A31" s="85" t="s">
        <v>62</v>
      </c>
      <c r="B31" s="85"/>
      <c r="C31" s="85"/>
      <c r="D31" s="85"/>
      <c r="E31" s="85"/>
    </row>
    <row r="32" spans="1:7" ht="30" customHeight="1" x14ac:dyDescent="0.25">
      <c r="A32" s="72" t="s">
        <v>21</v>
      </c>
      <c r="B32" s="72"/>
      <c r="C32" s="72"/>
      <c r="D32" s="72"/>
      <c r="E32" s="72"/>
    </row>
    <row r="33" spans="1:8" x14ac:dyDescent="0.25">
      <c r="A33" s="72" t="s">
        <v>20</v>
      </c>
      <c r="B33" s="72"/>
      <c r="C33" s="72"/>
      <c r="D33" s="72"/>
      <c r="E33" s="72"/>
      <c r="H33" s="14"/>
    </row>
    <row r="34" spans="1:8" ht="31.5" customHeight="1" x14ac:dyDescent="0.25">
      <c r="A34" s="72" t="s">
        <v>34</v>
      </c>
      <c r="B34" s="72"/>
      <c r="C34" s="72"/>
      <c r="D34" s="72"/>
      <c r="E34" s="72"/>
    </row>
    <row r="35" spans="1:8" x14ac:dyDescent="0.25">
      <c r="A35" s="72" t="s">
        <v>18</v>
      </c>
      <c r="B35" s="72"/>
      <c r="C35" s="72"/>
      <c r="D35" s="72"/>
      <c r="E35" s="72"/>
    </row>
    <row r="36" spans="1:8" x14ac:dyDescent="0.25">
      <c r="A36" s="76" t="s">
        <v>5</v>
      </c>
      <c r="B36" s="76"/>
      <c r="C36" s="76"/>
      <c r="D36" s="76"/>
      <c r="E36" s="76"/>
    </row>
    <row r="37" spans="1:8" x14ac:dyDescent="0.25">
      <c r="A37" s="72" t="s">
        <v>18</v>
      </c>
      <c r="B37" s="72"/>
      <c r="C37" s="72"/>
      <c r="D37" s="72"/>
      <c r="E37" s="72"/>
    </row>
    <row r="38" spans="1:8" ht="15" customHeight="1" x14ac:dyDescent="0.25">
      <c r="A38" s="73" t="s">
        <v>30</v>
      </c>
      <c r="B38" s="73"/>
      <c r="C38" s="73"/>
      <c r="D38" s="73"/>
      <c r="E38" s="5"/>
    </row>
    <row r="39" spans="1:8" ht="11.25" customHeight="1" x14ac:dyDescent="0.25">
      <c r="B39" s="69" t="s">
        <v>19</v>
      </c>
      <c r="C39" s="69"/>
      <c r="D39" s="69"/>
      <c r="E39" s="6" t="s">
        <v>6</v>
      </c>
    </row>
    <row r="40" spans="1:8" x14ac:dyDescent="0.25">
      <c r="A40" s="29"/>
      <c r="B40" s="29"/>
      <c r="C40" s="29"/>
      <c r="D40" s="29"/>
      <c r="E40" s="29"/>
    </row>
    <row r="41" spans="1:8" x14ac:dyDescent="0.25">
      <c r="A41" s="68" t="s">
        <v>32</v>
      </c>
      <c r="B41" s="68"/>
      <c r="C41" s="68"/>
      <c r="D41" s="68"/>
      <c r="E41" s="5"/>
    </row>
    <row r="42" spans="1:8" x14ac:dyDescent="0.25">
      <c r="B42" s="69" t="s">
        <v>19</v>
      </c>
      <c r="C42" s="69"/>
      <c r="D42" s="69"/>
      <c r="E42" s="6" t="s">
        <v>6</v>
      </c>
    </row>
    <row r="43" spans="1:8" x14ac:dyDescent="0.25">
      <c r="A43" s="2" t="s">
        <v>37</v>
      </c>
    </row>
    <row r="44" spans="1:8" x14ac:dyDescent="0.25">
      <c r="A44" s="13" t="s">
        <v>35</v>
      </c>
    </row>
    <row r="45" spans="1:8" x14ac:dyDescent="0.25">
      <c r="A45" s="2" t="s">
        <v>42</v>
      </c>
      <c r="B45" s="15">
        <f>'1кв'!B45</f>
        <v>60243.58</v>
      </c>
    </row>
    <row r="46" spans="1:8" x14ac:dyDescent="0.25">
      <c r="A46" s="19" t="s">
        <v>63</v>
      </c>
      <c r="B46" s="16"/>
    </row>
    <row r="47" spans="1:8" x14ac:dyDescent="0.25">
      <c r="A47" s="2" t="s">
        <v>39</v>
      </c>
      <c r="B47" s="16">
        <v>19748.599999999999</v>
      </c>
    </row>
    <row r="48" spans="1:8" ht="30" x14ac:dyDescent="0.25">
      <c r="A48" s="31" t="s">
        <v>40</v>
      </c>
      <c r="B48" s="16">
        <f>E30</f>
        <v>30346.710000000006</v>
      </c>
    </row>
    <row r="49" spans="1:2" x14ac:dyDescent="0.25">
      <c r="A49" s="17" t="s">
        <v>41</v>
      </c>
      <c r="B49" s="20">
        <f>B45+B47-B48</f>
        <v>49645.469999999987</v>
      </c>
    </row>
  </sheetData>
  <mergeCells count="30">
    <mergeCell ref="B42:D42"/>
    <mergeCell ref="A20:E20"/>
    <mergeCell ref="A31:E31"/>
    <mergeCell ref="A32:E32"/>
    <mergeCell ref="A33:E33"/>
    <mergeCell ref="A34:E34"/>
    <mergeCell ref="A35:E35"/>
    <mergeCell ref="A36:E36"/>
    <mergeCell ref="A37:E37"/>
    <mergeCell ref="A38:D38"/>
    <mergeCell ref="B39:D39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D4:E4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9" zoomScaleNormal="100" zoomScaleSheetLayoutView="100" workbookViewId="0">
      <selection activeCell="C50" sqref="C50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65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4"/>
      <c r="E4" s="36" t="s">
        <v>66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72" t="s">
        <v>31</v>
      </c>
      <c r="B9" s="72"/>
      <c r="C9" s="72"/>
      <c r="D9" s="72"/>
      <c r="E9" s="72"/>
    </row>
    <row r="10" spans="1:5" ht="27.75" customHeight="1" x14ac:dyDescent="0.25">
      <c r="A10" s="74" t="s">
        <v>14</v>
      </c>
      <c r="B10" s="75"/>
      <c r="C10" s="75"/>
      <c r="D10" s="75"/>
      <c r="E10" s="75"/>
    </row>
    <row r="11" spans="1:5" ht="29.25" customHeight="1" x14ac:dyDescent="0.25">
      <c r="A11" s="72" t="s">
        <v>26</v>
      </c>
      <c r="B11" s="72"/>
      <c r="C11" s="72"/>
      <c r="D11" s="72"/>
      <c r="E11" s="72"/>
    </row>
    <row r="12" spans="1:5" x14ac:dyDescent="0.25">
      <c r="A12" s="70" t="s">
        <v>15</v>
      </c>
      <c r="B12" s="71"/>
      <c r="C12" s="71"/>
      <c r="D12" s="71"/>
      <c r="E12" s="71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70" t="s">
        <v>2</v>
      </c>
      <c r="B14" s="71"/>
      <c r="C14" s="71"/>
      <c r="D14" s="71"/>
      <c r="E14" s="71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70" t="s">
        <v>16</v>
      </c>
      <c r="B16" s="71"/>
      <c r="C16" s="71"/>
      <c r="D16" s="71"/>
      <c r="E16" s="71"/>
    </row>
    <row r="17" spans="1:8" ht="27.75" customHeight="1" x14ac:dyDescent="0.25">
      <c r="A17" s="72" t="s">
        <v>17</v>
      </c>
      <c r="B17" s="72"/>
      <c r="C17" s="72"/>
      <c r="D17" s="72"/>
      <c r="E17" s="72"/>
    </row>
    <row r="18" spans="1:8" ht="58.15" customHeight="1" x14ac:dyDescent="0.25">
      <c r="A18" s="72" t="s">
        <v>27</v>
      </c>
      <c r="B18" s="72"/>
      <c r="C18" s="72"/>
      <c r="D18" s="72"/>
      <c r="E18" s="72"/>
    </row>
    <row r="19" spans="1:8" ht="32.25" customHeight="1" x14ac:dyDescent="0.25">
      <c r="A19" s="83" t="s">
        <v>28</v>
      </c>
      <c r="B19" s="83"/>
      <c r="C19" s="83"/>
      <c r="D19" s="83"/>
      <c r="E19" s="83"/>
    </row>
    <row r="20" spans="1:8" x14ac:dyDescent="0.25">
      <c r="A20" s="83"/>
      <c r="B20" s="83"/>
      <c r="C20" s="83"/>
      <c r="D20" s="83"/>
      <c r="E20" s="83"/>
      <c r="F20" s="2">
        <v>495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8" t="s">
        <v>43</v>
      </c>
      <c r="C22" s="3" t="s">
        <v>4</v>
      </c>
      <c r="D22" s="3">
        <v>5.18</v>
      </c>
      <c r="E22" s="7">
        <f>F20*G20*D22</f>
        <v>7692.2999999999993</v>
      </c>
    </row>
    <row r="23" spans="1:8" x14ac:dyDescent="0.25">
      <c r="A23" s="18" t="s">
        <v>44</v>
      </c>
      <c r="B23" s="8" t="s">
        <v>24</v>
      </c>
      <c r="C23" s="3" t="s">
        <v>4</v>
      </c>
      <c r="D23" s="3">
        <v>3.6</v>
      </c>
      <c r="E23" s="7">
        <f>D23*F20*3</f>
        <v>5346</v>
      </c>
    </row>
    <row r="24" spans="1:8" ht="61.5" customHeight="1" x14ac:dyDescent="0.25">
      <c r="A24" s="18" t="s">
        <v>67</v>
      </c>
      <c r="B24" s="8" t="s">
        <v>68</v>
      </c>
      <c r="C24" s="3" t="s">
        <v>4</v>
      </c>
      <c r="D24" s="3"/>
      <c r="E24" s="7">
        <f>777.44*3</f>
        <v>2332.3200000000002</v>
      </c>
    </row>
    <row r="25" spans="1:8" x14ac:dyDescent="0.25">
      <c r="A25" s="23" t="s">
        <v>29</v>
      </c>
      <c r="B25" s="8" t="s">
        <v>68</v>
      </c>
      <c r="C25" s="24" t="s">
        <v>33</v>
      </c>
      <c r="D25" s="24"/>
      <c r="E25" s="25">
        <v>140</v>
      </c>
    </row>
    <row r="26" spans="1:8" x14ac:dyDescent="0.25">
      <c r="A26" s="33"/>
      <c r="B26" s="34"/>
      <c r="C26" s="24"/>
      <c r="D26" s="32"/>
      <c r="E26" s="25"/>
    </row>
    <row r="27" spans="1:8" s="13" customFormat="1" ht="14.25" x14ac:dyDescent="0.2">
      <c r="A27" s="9" t="s">
        <v>38</v>
      </c>
      <c r="B27" s="10"/>
      <c r="C27" s="11"/>
      <c r="D27" s="11"/>
      <c r="E27" s="12">
        <f>SUM(E22:E26)</f>
        <v>15510.619999999999</v>
      </c>
    </row>
    <row r="28" spans="1:8" ht="42.75" customHeight="1" x14ac:dyDescent="0.25">
      <c r="A28" s="85" t="s">
        <v>69</v>
      </c>
      <c r="B28" s="85"/>
      <c r="C28" s="85"/>
      <c r="D28" s="85"/>
      <c r="E28" s="85"/>
    </row>
    <row r="29" spans="1:8" ht="30" customHeight="1" x14ac:dyDescent="0.25">
      <c r="A29" s="72" t="s">
        <v>21</v>
      </c>
      <c r="B29" s="72"/>
      <c r="C29" s="72"/>
      <c r="D29" s="72"/>
      <c r="E29" s="72"/>
    </row>
    <row r="30" spans="1:8" x14ac:dyDescent="0.25">
      <c r="A30" s="72" t="s">
        <v>20</v>
      </c>
      <c r="B30" s="72"/>
      <c r="C30" s="72"/>
      <c r="D30" s="72"/>
      <c r="E30" s="72"/>
      <c r="H30" s="14"/>
    </row>
    <row r="31" spans="1:8" ht="31.5" customHeight="1" x14ac:dyDescent="0.25">
      <c r="A31" s="72" t="s">
        <v>34</v>
      </c>
      <c r="B31" s="72"/>
      <c r="C31" s="72"/>
      <c r="D31" s="72"/>
      <c r="E31" s="72"/>
    </row>
    <row r="32" spans="1:8" x14ac:dyDescent="0.25">
      <c r="A32" s="72" t="s">
        <v>18</v>
      </c>
      <c r="B32" s="72"/>
      <c r="C32" s="72"/>
      <c r="D32" s="72"/>
      <c r="E32" s="72"/>
    </row>
    <row r="33" spans="1:5" x14ac:dyDescent="0.25">
      <c r="A33" s="76" t="s">
        <v>5</v>
      </c>
      <c r="B33" s="76"/>
      <c r="C33" s="76"/>
      <c r="D33" s="76"/>
      <c r="E33" s="76"/>
    </row>
    <row r="34" spans="1:5" x14ac:dyDescent="0.25">
      <c r="A34" s="72" t="s">
        <v>18</v>
      </c>
      <c r="B34" s="72"/>
      <c r="C34" s="72"/>
      <c r="D34" s="72"/>
      <c r="E34" s="72"/>
    </row>
    <row r="35" spans="1:5" ht="15" customHeight="1" x14ac:dyDescent="0.25">
      <c r="A35" s="73" t="s">
        <v>30</v>
      </c>
      <c r="B35" s="73"/>
      <c r="C35" s="73"/>
      <c r="D35" s="73"/>
      <c r="E35" s="5"/>
    </row>
    <row r="36" spans="1:5" ht="11.25" customHeight="1" x14ac:dyDescent="0.25">
      <c r="B36" s="69" t="s">
        <v>19</v>
      </c>
      <c r="C36" s="69"/>
      <c r="D36" s="69"/>
      <c r="E36" s="6" t="s">
        <v>6</v>
      </c>
    </row>
    <row r="37" spans="1:5" x14ac:dyDescent="0.25">
      <c r="A37" s="38"/>
      <c r="B37" s="38"/>
      <c r="C37" s="38"/>
      <c r="D37" s="38"/>
      <c r="E37" s="38"/>
    </row>
    <row r="38" spans="1:5" x14ac:dyDescent="0.25">
      <c r="A38" s="68" t="s">
        <v>32</v>
      </c>
      <c r="B38" s="68"/>
      <c r="C38" s="68"/>
      <c r="D38" s="68"/>
      <c r="E38" s="5"/>
    </row>
    <row r="39" spans="1:5" x14ac:dyDescent="0.25">
      <c r="B39" s="69" t="s">
        <v>19</v>
      </c>
      <c r="C39" s="69"/>
      <c r="D39" s="69"/>
      <c r="E39" s="6" t="s">
        <v>6</v>
      </c>
    </row>
    <row r="40" spans="1:5" x14ac:dyDescent="0.25">
      <c r="A40" s="2" t="s">
        <v>37</v>
      </c>
    </row>
    <row r="41" spans="1:5" x14ac:dyDescent="0.25">
      <c r="A41" s="13" t="s">
        <v>35</v>
      </c>
    </row>
    <row r="42" spans="1:5" x14ac:dyDescent="0.25">
      <c r="A42" s="2" t="s">
        <v>42</v>
      </c>
      <c r="B42" s="15">
        <f>'2кв'!B49</f>
        <v>49645.469999999987</v>
      </c>
    </row>
    <row r="43" spans="1:5" x14ac:dyDescent="0.25">
      <c r="A43" s="19" t="s">
        <v>70</v>
      </c>
      <c r="B43" s="16"/>
    </row>
    <row r="44" spans="1:5" x14ac:dyDescent="0.25">
      <c r="A44" s="2" t="s">
        <v>39</v>
      </c>
      <c r="B44" s="16">
        <v>35621.31</v>
      </c>
    </row>
    <row r="45" spans="1:5" ht="30" x14ac:dyDescent="0.25">
      <c r="A45" s="37" t="s">
        <v>40</v>
      </c>
      <c r="B45" s="16">
        <f>E27</f>
        <v>15510.619999999999</v>
      </c>
    </row>
    <row r="46" spans="1:5" x14ac:dyDescent="0.25">
      <c r="A46" s="17" t="s">
        <v>41</v>
      </c>
      <c r="B46" s="20">
        <f>B42+B44-B45</f>
        <v>69756.159999999989</v>
      </c>
    </row>
  </sheetData>
  <mergeCells count="29">
    <mergeCell ref="B39:D39"/>
    <mergeCell ref="A20:E20"/>
    <mergeCell ref="A28:E28"/>
    <mergeCell ref="A29:E29"/>
    <mergeCell ref="A30:E30"/>
    <mergeCell ref="A31:E31"/>
    <mergeCell ref="A32:E32"/>
    <mergeCell ref="A33:E33"/>
    <mergeCell ref="A34:E34"/>
    <mergeCell ref="A35:D35"/>
    <mergeCell ref="B36:D36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topLeftCell="A19" zoomScaleNormal="100" zoomScaleSheetLayoutView="100" workbookViewId="0">
      <selection activeCell="A28" sqref="A28:E28"/>
    </sheetView>
  </sheetViews>
  <sheetFormatPr defaultColWidth="9.140625" defaultRowHeight="15" x14ac:dyDescent="0.25"/>
  <cols>
    <col min="1" max="1" width="36.7109375" style="2" customWidth="1"/>
    <col min="2" max="2" width="18.85546875" style="2" customWidth="1"/>
    <col min="3" max="3" width="13" style="2" customWidth="1"/>
    <col min="4" max="4" width="13.7109375" style="2" customWidth="1"/>
    <col min="5" max="5" width="14.140625" style="2" customWidth="1"/>
    <col min="6" max="7" width="9.140625" style="2"/>
    <col min="8" max="8" width="13" style="2" customWidth="1"/>
    <col min="9" max="16384" width="9.140625" style="2"/>
  </cols>
  <sheetData>
    <row r="1" spans="1:5" ht="15.75" x14ac:dyDescent="0.25">
      <c r="A1" s="77" t="s">
        <v>11</v>
      </c>
      <c r="B1" s="77"/>
      <c r="C1" s="77"/>
      <c r="D1" s="77"/>
      <c r="E1" s="77"/>
    </row>
    <row r="2" spans="1:5" ht="30.75" customHeight="1" x14ac:dyDescent="0.25">
      <c r="A2" s="78" t="s">
        <v>12</v>
      </c>
      <c r="B2" s="79"/>
      <c r="C2" s="79"/>
      <c r="D2" s="79"/>
      <c r="E2" s="79"/>
    </row>
    <row r="3" spans="1:5" x14ac:dyDescent="0.25">
      <c r="A3" s="80" t="s">
        <v>71</v>
      </c>
      <c r="B3" s="80"/>
      <c r="C3" s="80"/>
      <c r="D3" s="80"/>
      <c r="E3" s="80"/>
    </row>
    <row r="4" spans="1:5" s="1" customFormat="1" ht="15.6" customHeight="1" x14ac:dyDescent="0.25">
      <c r="A4" s="21" t="s">
        <v>13</v>
      </c>
      <c r="B4" s="4"/>
      <c r="C4" s="4"/>
      <c r="D4" s="4"/>
      <c r="E4" s="42" t="s">
        <v>72</v>
      </c>
    </row>
    <row r="5" spans="1:5" x14ac:dyDescent="0.25">
      <c r="A5" s="41"/>
      <c r="B5" s="4"/>
      <c r="C5" s="4"/>
      <c r="D5" s="4"/>
      <c r="E5" s="4"/>
    </row>
    <row r="6" spans="1:5" x14ac:dyDescent="0.25">
      <c r="A6" s="72" t="s">
        <v>0</v>
      </c>
      <c r="B6" s="72"/>
      <c r="C6" s="72"/>
      <c r="D6" s="72"/>
      <c r="E6" s="72"/>
    </row>
    <row r="7" spans="1:5" x14ac:dyDescent="0.25">
      <c r="A7" s="81" t="s">
        <v>25</v>
      </c>
      <c r="B7" s="81"/>
      <c r="C7" s="81"/>
      <c r="D7" s="81"/>
      <c r="E7" s="81"/>
    </row>
    <row r="8" spans="1:5" x14ac:dyDescent="0.25">
      <c r="A8" s="70" t="s">
        <v>1</v>
      </c>
      <c r="B8" s="70"/>
      <c r="C8" s="70"/>
      <c r="D8" s="70"/>
      <c r="E8" s="70"/>
    </row>
    <row r="9" spans="1:5" x14ac:dyDescent="0.25">
      <c r="A9" s="72" t="s">
        <v>31</v>
      </c>
      <c r="B9" s="72"/>
      <c r="C9" s="72"/>
      <c r="D9" s="72"/>
      <c r="E9" s="72"/>
    </row>
    <row r="10" spans="1:5" ht="27.75" customHeight="1" x14ac:dyDescent="0.25">
      <c r="A10" s="74" t="s">
        <v>14</v>
      </c>
      <c r="B10" s="75"/>
      <c r="C10" s="75"/>
      <c r="D10" s="75"/>
      <c r="E10" s="75"/>
    </row>
    <row r="11" spans="1:5" ht="29.25" customHeight="1" x14ac:dyDescent="0.25">
      <c r="A11" s="72" t="s">
        <v>26</v>
      </c>
      <c r="B11" s="72"/>
      <c r="C11" s="72"/>
      <c r="D11" s="72"/>
      <c r="E11" s="72"/>
    </row>
    <row r="12" spans="1:5" x14ac:dyDescent="0.25">
      <c r="A12" s="70" t="s">
        <v>15</v>
      </c>
      <c r="B12" s="71"/>
      <c r="C12" s="71"/>
      <c r="D12" s="71"/>
      <c r="E12" s="71"/>
    </row>
    <row r="13" spans="1:5" x14ac:dyDescent="0.25">
      <c r="A13" s="72" t="s">
        <v>23</v>
      </c>
      <c r="B13" s="72"/>
      <c r="C13" s="72"/>
      <c r="D13" s="72"/>
      <c r="E13" s="72"/>
    </row>
    <row r="14" spans="1:5" x14ac:dyDescent="0.25">
      <c r="A14" s="70" t="s">
        <v>2</v>
      </c>
      <c r="B14" s="71"/>
      <c r="C14" s="71"/>
      <c r="D14" s="71"/>
      <c r="E14" s="71"/>
    </row>
    <row r="15" spans="1:5" x14ac:dyDescent="0.25">
      <c r="A15" s="72" t="s">
        <v>22</v>
      </c>
      <c r="B15" s="72"/>
      <c r="C15" s="72"/>
      <c r="D15" s="72"/>
      <c r="E15" s="72"/>
    </row>
    <row r="16" spans="1:5" x14ac:dyDescent="0.25">
      <c r="A16" s="70" t="s">
        <v>16</v>
      </c>
      <c r="B16" s="71"/>
      <c r="C16" s="71"/>
      <c r="D16" s="71"/>
      <c r="E16" s="71"/>
    </row>
    <row r="17" spans="1:8" ht="27.75" customHeight="1" x14ac:dyDescent="0.25">
      <c r="A17" s="72" t="s">
        <v>17</v>
      </c>
      <c r="B17" s="72"/>
      <c r="C17" s="72"/>
      <c r="D17" s="72"/>
      <c r="E17" s="72"/>
    </row>
    <row r="18" spans="1:8" ht="58.15" customHeight="1" x14ac:dyDescent="0.25">
      <c r="A18" s="72" t="s">
        <v>27</v>
      </c>
      <c r="B18" s="72"/>
      <c r="C18" s="72"/>
      <c r="D18" s="72"/>
      <c r="E18" s="72"/>
    </row>
    <row r="19" spans="1:8" ht="32.25" customHeight="1" x14ac:dyDescent="0.25">
      <c r="A19" s="83" t="s">
        <v>28</v>
      </c>
      <c r="B19" s="83"/>
      <c r="C19" s="83"/>
      <c r="D19" s="83"/>
      <c r="E19" s="83"/>
    </row>
    <row r="20" spans="1:8" x14ac:dyDescent="0.25">
      <c r="A20" s="83"/>
      <c r="B20" s="83"/>
      <c r="C20" s="83"/>
      <c r="D20" s="83"/>
      <c r="E20" s="83"/>
      <c r="F20" s="2">
        <v>495</v>
      </c>
      <c r="G20" s="2">
        <v>3</v>
      </c>
    </row>
    <row r="21" spans="1:8" ht="135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8.25" x14ac:dyDescent="0.25">
      <c r="A22" s="22" t="s">
        <v>45</v>
      </c>
      <c r="B22" s="8" t="s">
        <v>43</v>
      </c>
      <c r="C22" s="3" t="s">
        <v>4</v>
      </c>
      <c r="D22" s="3">
        <v>5.18</v>
      </c>
      <c r="E22" s="7">
        <f>F20*G20*D22</f>
        <v>7692.2999999999993</v>
      </c>
    </row>
    <row r="23" spans="1:8" x14ac:dyDescent="0.25">
      <c r="A23" s="18" t="s">
        <v>44</v>
      </c>
      <c r="B23" s="8" t="s">
        <v>24</v>
      </c>
      <c r="C23" s="3" t="s">
        <v>4</v>
      </c>
      <c r="D23" s="3">
        <v>3.6</v>
      </c>
      <c r="E23" s="7">
        <f>D23*F20*3</f>
        <v>5346</v>
      </c>
    </row>
    <row r="24" spans="1:8" ht="61.5" customHeight="1" x14ac:dyDescent="0.25">
      <c r="A24" s="18" t="s">
        <v>67</v>
      </c>
      <c r="B24" s="8" t="s">
        <v>73</v>
      </c>
      <c r="C24" s="3" t="s">
        <v>4</v>
      </c>
      <c r="D24" s="3"/>
      <c r="E24" s="7">
        <f>777.44*3</f>
        <v>2332.3200000000002</v>
      </c>
    </row>
    <row r="25" spans="1:8" x14ac:dyDescent="0.25">
      <c r="A25" s="23" t="s">
        <v>29</v>
      </c>
      <c r="B25" s="8" t="s">
        <v>73</v>
      </c>
      <c r="C25" s="24" t="s">
        <v>33</v>
      </c>
      <c r="D25" s="24"/>
      <c r="E25" s="25">
        <v>0</v>
      </c>
    </row>
    <row r="26" spans="1:8" x14ac:dyDescent="0.25">
      <c r="A26" s="33"/>
      <c r="B26" s="34"/>
      <c r="C26" s="24"/>
      <c r="D26" s="32"/>
      <c r="E26" s="25"/>
    </row>
    <row r="27" spans="1:8" s="13" customFormat="1" ht="14.25" x14ac:dyDescent="0.2">
      <c r="A27" s="9" t="s">
        <v>38</v>
      </c>
      <c r="B27" s="10"/>
      <c r="C27" s="11"/>
      <c r="D27" s="11"/>
      <c r="E27" s="12">
        <f>SUM(E22:E26)</f>
        <v>15370.619999999999</v>
      </c>
    </row>
    <row r="28" spans="1:8" ht="42.75" customHeight="1" x14ac:dyDescent="0.25">
      <c r="A28" s="85" t="s">
        <v>74</v>
      </c>
      <c r="B28" s="85"/>
      <c r="C28" s="85"/>
      <c r="D28" s="85"/>
      <c r="E28" s="85"/>
    </row>
    <row r="29" spans="1:8" ht="30" customHeight="1" x14ac:dyDescent="0.25">
      <c r="A29" s="72" t="s">
        <v>21</v>
      </c>
      <c r="B29" s="72"/>
      <c r="C29" s="72"/>
      <c r="D29" s="72"/>
      <c r="E29" s="72"/>
    </row>
    <row r="30" spans="1:8" x14ac:dyDescent="0.25">
      <c r="A30" s="72" t="s">
        <v>20</v>
      </c>
      <c r="B30" s="72"/>
      <c r="C30" s="72"/>
      <c r="D30" s="72"/>
      <c r="E30" s="72"/>
      <c r="H30" s="14"/>
    </row>
    <row r="31" spans="1:8" ht="31.5" customHeight="1" x14ac:dyDescent="0.25">
      <c r="A31" s="72" t="s">
        <v>34</v>
      </c>
      <c r="B31" s="72"/>
      <c r="C31" s="72"/>
      <c r="D31" s="72"/>
      <c r="E31" s="72"/>
    </row>
    <row r="32" spans="1:8" x14ac:dyDescent="0.25">
      <c r="A32" s="72" t="s">
        <v>18</v>
      </c>
      <c r="B32" s="72"/>
      <c r="C32" s="72"/>
      <c r="D32" s="72"/>
      <c r="E32" s="72"/>
    </row>
    <row r="33" spans="1:5" x14ac:dyDescent="0.25">
      <c r="A33" s="76" t="s">
        <v>5</v>
      </c>
      <c r="B33" s="76"/>
      <c r="C33" s="76"/>
      <c r="D33" s="76"/>
      <c r="E33" s="76"/>
    </row>
    <row r="34" spans="1:5" x14ac:dyDescent="0.25">
      <c r="A34" s="72" t="s">
        <v>18</v>
      </c>
      <c r="B34" s="72"/>
      <c r="C34" s="72"/>
      <c r="D34" s="72"/>
      <c r="E34" s="72"/>
    </row>
    <row r="35" spans="1:5" ht="15" customHeight="1" x14ac:dyDescent="0.25">
      <c r="A35" s="73" t="s">
        <v>30</v>
      </c>
      <c r="B35" s="73"/>
      <c r="C35" s="73"/>
      <c r="D35" s="73"/>
      <c r="E35" s="5"/>
    </row>
    <row r="36" spans="1:5" ht="11.25" customHeight="1" x14ac:dyDescent="0.25">
      <c r="B36" s="69" t="s">
        <v>19</v>
      </c>
      <c r="C36" s="69"/>
      <c r="D36" s="69"/>
      <c r="E36" s="6" t="s">
        <v>6</v>
      </c>
    </row>
    <row r="37" spans="1:5" x14ac:dyDescent="0.25">
      <c r="A37" s="40"/>
      <c r="B37" s="40"/>
      <c r="C37" s="40"/>
      <c r="D37" s="40"/>
      <c r="E37" s="40"/>
    </row>
    <row r="38" spans="1:5" x14ac:dyDescent="0.25">
      <c r="A38" s="68" t="s">
        <v>32</v>
      </c>
      <c r="B38" s="68"/>
      <c r="C38" s="68"/>
      <c r="D38" s="68"/>
      <c r="E38" s="5"/>
    </row>
    <row r="39" spans="1:5" x14ac:dyDescent="0.25">
      <c r="B39" s="69" t="s">
        <v>19</v>
      </c>
      <c r="C39" s="69"/>
      <c r="D39" s="69"/>
      <c r="E39" s="6" t="s">
        <v>6</v>
      </c>
    </row>
    <row r="40" spans="1:5" x14ac:dyDescent="0.25">
      <c r="A40" s="2" t="s">
        <v>37</v>
      </c>
    </row>
    <row r="41" spans="1:5" x14ac:dyDescent="0.25">
      <c r="A41" s="13" t="s">
        <v>35</v>
      </c>
    </row>
    <row r="42" spans="1:5" x14ac:dyDescent="0.25">
      <c r="A42" s="2" t="s">
        <v>42</v>
      </c>
      <c r="B42" s="15">
        <f>'3кв'!B46</f>
        <v>69756.159999999989</v>
      </c>
    </row>
    <row r="43" spans="1:5" x14ac:dyDescent="0.25">
      <c r="A43" s="19" t="s">
        <v>75</v>
      </c>
      <c r="B43" s="16"/>
    </row>
    <row r="44" spans="1:5" x14ac:dyDescent="0.25">
      <c r="A44" s="2" t="s">
        <v>39</v>
      </c>
      <c r="B44" s="16">
        <v>21710.720000000001</v>
      </c>
    </row>
    <row r="45" spans="1:5" ht="30" x14ac:dyDescent="0.25">
      <c r="A45" s="43" t="s">
        <v>40</v>
      </c>
      <c r="B45" s="16">
        <f>E27</f>
        <v>15370.619999999999</v>
      </c>
    </row>
    <row r="46" spans="1:5" x14ac:dyDescent="0.25">
      <c r="A46" s="17" t="s">
        <v>41</v>
      </c>
      <c r="B46" s="20">
        <f>B42+B44-B45</f>
        <v>76096.259999999995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view="pageBreakPreview" zoomScaleNormal="100" zoomScaleSheetLayoutView="100" workbookViewId="0">
      <selection activeCell="B22" sqref="B22:C25"/>
    </sheetView>
  </sheetViews>
  <sheetFormatPr defaultRowHeight="15" x14ac:dyDescent="0.25"/>
  <cols>
    <col min="1" max="1" width="10.5703125" customWidth="1"/>
    <col min="2" max="2" width="54.28515625" customWidth="1"/>
    <col min="3" max="3" width="15.28515625" customWidth="1"/>
    <col min="4" max="4" width="11.85546875" customWidth="1"/>
    <col min="5" max="5" width="14.7109375" customWidth="1"/>
    <col min="6" max="6" width="12.42578125" customWidth="1"/>
    <col min="7" max="7" width="12" customWidth="1"/>
    <col min="8" max="8" width="13.5703125" customWidth="1"/>
  </cols>
  <sheetData>
    <row r="1" spans="1:5" ht="15.75" x14ac:dyDescent="0.25">
      <c r="A1" s="87" t="s">
        <v>76</v>
      </c>
      <c r="B1" s="87"/>
      <c r="C1" s="87"/>
      <c r="D1" s="44"/>
    </row>
    <row r="2" spans="1:5" ht="15.75" x14ac:dyDescent="0.25">
      <c r="A2" s="88" t="s">
        <v>77</v>
      </c>
      <c r="B2" s="88"/>
      <c r="C2" s="88"/>
      <c r="D2" s="45"/>
    </row>
    <row r="3" spans="1:5" ht="15.75" x14ac:dyDescent="0.25">
      <c r="A3" s="88" t="s">
        <v>78</v>
      </c>
      <c r="B3" s="88"/>
      <c r="C3" s="88"/>
      <c r="D3" s="45"/>
    </row>
    <row r="4" spans="1:5" ht="15.75" x14ac:dyDescent="0.25">
      <c r="A4" s="87" t="s">
        <v>94</v>
      </c>
      <c r="B4" s="87"/>
      <c r="C4" s="87"/>
      <c r="D4" s="44"/>
    </row>
    <row r="5" spans="1:5" ht="15.75" x14ac:dyDescent="0.25">
      <c r="A5" s="89"/>
      <c r="B5" s="89"/>
      <c r="C5" s="89"/>
      <c r="D5" s="1"/>
    </row>
    <row r="6" spans="1:5" ht="15.75" x14ac:dyDescent="0.25">
      <c r="A6" s="45"/>
      <c r="B6" s="46" t="s">
        <v>79</v>
      </c>
      <c r="C6" s="47">
        <f>'1кв'!B41</f>
        <v>50155.67</v>
      </c>
      <c r="D6" s="48"/>
    </row>
    <row r="7" spans="1:5" ht="15.75" x14ac:dyDescent="0.25">
      <c r="A7" s="45"/>
      <c r="B7" s="46" t="s">
        <v>95</v>
      </c>
      <c r="C7" s="47"/>
      <c r="D7" s="48"/>
    </row>
    <row r="8" spans="1:5" ht="15.75" x14ac:dyDescent="0.25">
      <c r="A8" s="49" t="s">
        <v>80</v>
      </c>
      <c r="B8" s="50" t="s">
        <v>81</v>
      </c>
      <c r="C8" s="51">
        <f>'1кв'!B43+'2кв'!B47+'3кв'!B44+'4кв'!B44</f>
        <v>101856.06</v>
      </c>
      <c r="D8" s="52"/>
    </row>
    <row r="9" spans="1:5" ht="15.75" x14ac:dyDescent="0.25">
      <c r="A9" s="53"/>
      <c r="B9" s="50" t="s">
        <v>82</v>
      </c>
      <c r="C9" s="54">
        <f>SUM(C8:C8)</f>
        <v>101856.06</v>
      </c>
      <c r="D9" s="48"/>
    </row>
    <row r="10" spans="1:5" ht="15.75" x14ac:dyDescent="0.25">
      <c r="A10" s="1"/>
      <c r="B10" s="86"/>
      <c r="C10" s="86"/>
      <c r="D10" s="55"/>
    </row>
    <row r="11" spans="1:5" ht="15.75" x14ac:dyDescent="0.25">
      <c r="A11" s="56" t="s">
        <v>83</v>
      </c>
      <c r="B11" s="22" t="s">
        <v>84</v>
      </c>
      <c r="C11" s="57">
        <f>'1кв'!E22+'2кв'!E22+'3кв'!E22+'4кв'!E22</f>
        <v>29907.899999999998</v>
      </c>
      <c r="D11" s="55"/>
    </row>
    <row r="12" spans="1:5" ht="15.75" x14ac:dyDescent="0.25">
      <c r="A12" s="1"/>
      <c r="B12" s="18" t="s">
        <v>44</v>
      </c>
      <c r="C12" s="57">
        <f>'1кв'!E23+'2кв'!E23+'3кв'!E23+'4кв'!E23</f>
        <v>20879.099999999999</v>
      </c>
      <c r="D12" s="55"/>
      <c r="E12" s="58"/>
    </row>
    <row r="13" spans="1:5" ht="30" x14ac:dyDescent="0.25">
      <c r="B13" s="18" t="s">
        <v>67</v>
      </c>
      <c r="C13" s="57">
        <f>'1кв'!E24+'2кв'!E24+'3кв'!E24+'4кв'!E24</f>
        <v>8551.84</v>
      </c>
      <c r="D13" s="55"/>
    </row>
    <row r="14" spans="1:5" ht="15.75" x14ac:dyDescent="0.25">
      <c r="A14" s="56"/>
      <c r="B14" s="59" t="s">
        <v>29</v>
      </c>
      <c r="C14" s="57">
        <f>'1кв'!E25+'2кв'!E25+'3кв'!E25+'4кв'!E25</f>
        <v>2502.7600000000002</v>
      </c>
      <c r="D14" s="55"/>
    </row>
    <row r="15" spans="1:5" ht="15.75" x14ac:dyDescent="0.25">
      <c r="A15" s="56"/>
      <c r="B15" s="60" t="s">
        <v>97</v>
      </c>
      <c r="C15" s="61">
        <f>31*206.95</f>
        <v>6415.45</v>
      </c>
      <c r="D15" s="55"/>
    </row>
    <row r="16" spans="1:5" ht="15.75" x14ac:dyDescent="0.25">
      <c r="A16" s="56"/>
      <c r="B16" s="62" t="s">
        <v>85</v>
      </c>
      <c r="C16" s="61">
        <f>SUM(C18:C18)</f>
        <v>7658.42</v>
      </c>
      <c r="D16" s="55"/>
    </row>
    <row r="17" spans="1:5" ht="15.75" x14ac:dyDescent="0.25">
      <c r="A17" s="56"/>
      <c r="B17" s="63" t="s">
        <v>86</v>
      </c>
      <c r="C17" s="61"/>
      <c r="D17" s="55"/>
    </row>
    <row r="18" spans="1:5" ht="15.75" x14ac:dyDescent="0.25">
      <c r="A18" s="56"/>
      <c r="B18" s="33" t="s">
        <v>96</v>
      </c>
      <c r="C18" s="64">
        <f>'2кв'!E28</f>
        <v>7658.42</v>
      </c>
      <c r="D18" s="55"/>
    </row>
    <row r="19" spans="1:5" ht="15.75" x14ac:dyDescent="0.25">
      <c r="A19" s="1"/>
      <c r="B19" s="65" t="s">
        <v>87</v>
      </c>
      <c r="C19" s="66">
        <f>SUM(C11:C16)</f>
        <v>75915.47</v>
      </c>
      <c r="D19" s="55"/>
      <c r="E19" s="58"/>
    </row>
    <row r="20" spans="1:5" ht="15.75" x14ac:dyDescent="0.25">
      <c r="A20" s="1"/>
      <c r="B20" s="67" t="s">
        <v>98</v>
      </c>
      <c r="C20" s="66">
        <f>C6+C9-C19</f>
        <v>76096.25999999998</v>
      </c>
      <c r="D20" s="55"/>
    </row>
    <row r="21" spans="1:5" ht="15.75" x14ac:dyDescent="0.25">
      <c r="A21" s="1"/>
      <c r="B21" s="49"/>
      <c r="C21" s="49"/>
      <c r="D21" s="55"/>
    </row>
    <row r="22" spans="1:5" ht="15.75" x14ac:dyDescent="0.25">
      <c r="A22" s="1"/>
      <c r="B22" s="90" t="s">
        <v>99</v>
      </c>
      <c r="C22" s="90"/>
      <c r="D22" s="55"/>
    </row>
    <row r="23" spans="1:5" ht="15.75" x14ac:dyDescent="0.25">
      <c r="A23" s="1"/>
      <c r="B23" s="90" t="s">
        <v>100</v>
      </c>
      <c r="C23" s="90">
        <v>-1410.03</v>
      </c>
      <c r="D23" s="55"/>
    </row>
    <row r="24" spans="1:5" ht="15.75" x14ac:dyDescent="0.25">
      <c r="A24" s="1"/>
      <c r="B24" s="91" t="s">
        <v>101</v>
      </c>
      <c r="C24" s="91">
        <v>-4624.92</v>
      </c>
      <c r="D24" s="55"/>
    </row>
    <row r="25" spans="1:5" ht="15.75" x14ac:dyDescent="0.25">
      <c r="A25" s="1"/>
      <c r="B25" s="90" t="s">
        <v>102</v>
      </c>
      <c r="C25" s="90">
        <f>C24-C23</f>
        <v>-3214.8900000000003</v>
      </c>
      <c r="D25" s="55"/>
    </row>
    <row r="26" spans="1:5" ht="15.75" x14ac:dyDescent="0.25">
      <c r="A26" s="1"/>
      <c r="B26" s="49"/>
      <c r="C26" s="49"/>
      <c r="D26" s="55"/>
    </row>
    <row r="27" spans="1:5" ht="15.75" x14ac:dyDescent="0.25">
      <c r="A27" s="1"/>
      <c r="B27" s="49"/>
      <c r="C27" s="49"/>
      <c r="D27" s="55"/>
    </row>
    <row r="28" spans="1:5" ht="15.75" x14ac:dyDescent="0.25">
      <c r="A28" s="49" t="s">
        <v>88</v>
      </c>
      <c r="C28" s="49"/>
      <c r="D28" s="55"/>
    </row>
    <row r="29" spans="1:5" ht="15.75" x14ac:dyDescent="0.25">
      <c r="A29" s="1"/>
      <c r="B29" s="49"/>
      <c r="C29" s="49"/>
      <c r="D29" s="55"/>
    </row>
    <row r="30" spans="1:5" ht="15.75" x14ac:dyDescent="0.25">
      <c r="A30" s="1"/>
      <c r="B30" s="49"/>
      <c r="C30" s="49"/>
      <c r="D30" s="55"/>
    </row>
    <row r="31" spans="1:5" ht="15.75" x14ac:dyDescent="0.25">
      <c r="A31" s="1" t="s">
        <v>89</v>
      </c>
      <c r="B31" s="49" t="s">
        <v>90</v>
      </c>
      <c r="C31" s="49"/>
      <c r="D31" s="55"/>
    </row>
    <row r="32" spans="1:5" ht="15.75" x14ac:dyDescent="0.25">
      <c r="A32" s="1"/>
      <c r="B32" s="49" t="s">
        <v>91</v>
      </c>
      <c r="C32" s="49"/>
      <c r="D32" s="55"/>
    </row>
    <row r="33" spans="1:4" ht="15.75" x14ac:dyDescent="0.25">
      <c r="A33" s="1"/>
      <c r="B33" s="49" t="s">
        <v>92</v>
      </c>
      <c r="C33" s="49"/>
      <c r="D33" s="55"/>
    </row>
    <row r="34" spans="1:4" ht="15.75" x14ac:dyDescent="0.25">
      <c r="A34" s="1"/>
      <c r="B34" s="49"/>
      <c r="C34" s="49"/>
      <c r="D34" s="55"/>
    </row>
    <row r="35" spans="1:4" ht="15.75" x14ac:dyDescent="0.25">
      <c r="A35" s="1"/>
      <c r="B35" s="49"/>
      <c r="C35" s="49"/>
      <c r="D35" s="55"/>
    </row>
    <row r="36" spans="1:4" ht="15.75" x14ac:dyDescent="0.25">
      <c r="A36" s="1"/>
      <c r="B36" s="49" t="s">
        <v>93</v>
      </c>
      <c r="C36" s="49"/>
      <c r="D36" s="55"/>
    </row>
    <row r="37" spans="1:4" ht="15.75" x14ac:dyDescent="0.25">
      <c r="A37" s="1"/>
      <c r="B37" s="49"/>
      <c r="C37" s="49"/>
      <c r="D37" s="55"/>
    </row>
    <row r="38" spans="1:4" ht="15.75" x14ac:dyDescent="0.25">
      <c r="A38" s="1"/>
      <c r="B38" s="49"/>
      <c r="C38" s="49"/>
      <c r="D38" s="55"/>
    </row>
    <row r="39" spans="1:4" ht="15.75" x14ac:dyDescent="0.25">
      <c r="A39" s="1"/>
      <c r="B39" s="49"/>
      <c r="C39" s="49"/>
      <c r="D39" s="55"/>
    </row>
    <row r="40" spans="1:4" ht="15.75" x14ac:dyDescent="0.25">
      <c r="A40" s="1"/>
      <c r="B40" s="49"/>
      <c r="C40" s="49"/>
      <c r="D40" s="55"/>
    </row>
  </sheetData>
  <mergeCells count="6">
    <mergeCell ref="B10:C10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2022-03-09T13:58:24Z</dcterms:modified>
</cp:coreProperties>
</file>