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3" l="1"/>
  <c r="E24" i="32" l="1"/>
  <c r="C14" i="33"/>
  <c r="E26" i="32"/>
  <c r="E25" i="32"/>
  <c r="D26" i="32"/>
  <c r="C13" i="33" l="1"/>
  <c r="C12" i="33"/>
  <c r="C11" i="33"/>
  <c r="C8" i="33"/>
  <c r="C6" i="33"/>
  <c r="C9" i="33" l="1"/>
  <c r="C19" i="33" l="1"/>
  <c r="C20" i="33" s="1"/>
  <c r="B44" i="32" l="1"/>
  <c r="E23" i="32"/>
  <c r="E22" i="32"/>
  <c r="E27" i="32" s="1"/>
  <c r="B47" i="32" s="1"/>
  <c r="B48" i="32" l="1"/>
  <c r="E23" i="31"/>
  <c r="E22" i="31"/>
  <c r="E23" i="30"/>
  <c r="E22" i="30"/>
  <c r="E26" i="31" l="1"/>
  <c r="B46" i="31" s="1"/>
  <c r="E26" i="30"/>
  <c r="B46" i="30" s="1"/>
  <c r="E25" i="29"/>
  <c r="E23" i="29" l="1"/>
  <c r="E22" i="29"/>
  <c r="E26" i="29" l="1"/>
  <c r="B47" i="29" s="1"/>
  <c r="B48" i="29" l="1"/>
  <c r="B43" i="30" s="1"/>
  <c r="B47" i="30" s="1"/>
  <c r="B43" i="31" s="1"/>
  <c r="B47" i="31" s="1"/>
</calcChain>
</file>

<file path=xl/sharedStrings.xml><?xml version="1.0" encoding="utf-8"?>
<sst xmlns="http://schemas.openxmlformats.org/spreadsheetml/2006/main" count="252" uniqueCount="95">
  <si>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</si>
  <si>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</si>
  <si>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</si>
  <si>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</si>
  <si>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</si>
  <si>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</si>
  <si>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</si>
  <si>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</si>
  <si>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</si>
  <si>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</si>
  <si>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</si>
  <si>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</si>
  <si>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</si>
  <si>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</si>
  <si>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</si>
  <si>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</si>
  <si>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</si>
  <si>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</si>
  <si>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</si>
  <si>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</si>
  <si>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</si>
  <si>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</si>
  <si>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</si>
  <si>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</si>
  <si>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</si>
  <si>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17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</si>
  <si>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№41  от   01.07.2013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</si>
  <si>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</si>
  <si>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</si>
  <si>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</si>
  <si>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</si>
  <si>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</si>
  <si>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Общая площадь квартир -720,3</t>
  </si>
  <si>
    <t>в т.ч. Оплачено рем.и содерж.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</si>
  <si>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</si>
  <si>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</si>
  <si>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</si>
  <si>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</si>
  <si>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руб.</t>
  </si>
  <si>
    <t>1 квартал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</si>
  <si>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</si>
  <si>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 Бовкун Алексея Александровича</t>
    </r>
  </si>
  <si>
    <t>Исполнитель - ООО ЖКХ "Локомотив", в лице директора  Бовкун А.А.</t>
  </si>
  <si>
    <r>
      <t>именуемый в дальнейшем "Заказчик", в лице</t>
    </r>
    <r>
      <rPr>
        <b/>
        <u/>
        <sz val="11"/>
        <color theme="1"/>
        <rFont val="Times New Roman"/>
        <family val="1"/>
        <charset val="204"/>
      </rPr>
      <t xml:space="preserve">  Сбитнева Александра Егоровича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</si>
  <si>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от 28.01.2024г.</t>
    </r>
  </si>
  <si>
    <t>Предъявлено населению 48857,97</t>
  </si>
  <si>
    <t>Заказчик - Собственники МКД, в лице председателя совета МКД  Сбитнев А.Е.</t>
  </si>
  <si>
    <t>за 1 квартал 2025 года</t>
  </si>
  <si>
    <t>31.03.2025 г.</t>
  </si>
  <si>
    <t>Замена стояка КНС (кв.7)</t>
  </si>
  <si>
    <t>февраль</t>
  </si>
  <si>
    <t>ч/ч</t>
  </si>
  <si>
    <t xml:space="preserve">           2. Всего за период с "01" 01 2025 г. по "31" 03 2025 г. выполнено работ (оказано услуг) на общую сумму пятьдесят шесть тысяч  пятьсот  двадцать два рубля 98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</si>
  <si>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</si>
  <si>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</si>
  <si>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</si>
  <si>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</si>
  <si>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</si>
  <si>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</si>
  <si>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07 2025 г. по "30" 09 2025 г. выполнено работ (оказано услуг) на общую сумму пятьдесят шесть тысяч  пятьсот  двадцать два рубля 98 копеек.</t>
  </si>
  <si>
    <t xml:space="preserve">           2. Всего за период с "01" 04 2025 г. по "30" 06 2025 г. выполнено работ (оказано услуг) на общую сумму пятьдесят три тысячи двести тридцать два рубля 67 копеек</t>
  </si>
  <si>
    <t>Предъявлено населению 54087,3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</si>
  <si>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</si>
  <si>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</si>
  <si>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</si>
  <si>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</si>
  <si>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17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</si>
  <si>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</si>
  <si>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</si>
  <si>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</si>
  <si>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</si>
  <si>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</si>
  <si>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</si>
  <si>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</si>
  <si>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</si>
  <si>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</si>
  <si>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</si>
  <si>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</si>
  <si>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</si>
  <si>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</si>
  <si>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</si>
  <si>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</si>
  <si>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</si>
  <si>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Замена стояка КНС  (кв.7)</t>
  </si>
  <si>
    <t xml:space="preserve">Демонтж ,  покраска и монтаж  досок  скамейки  </t>
  </si>
  <si>
    <t>ноябрь</t>
  </si>
  <si>
    <t>декабрь</t>
  </si>
  <si>
    <t>ч/час</t>
  </si>
  <si>
    <t>Непредвиденные работы 34,5  ч/ч</t>
  </si>
  <si>
    <t>Начислено всего 205890,54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</si>
  <si>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</si>
  <si>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</si>
  <si>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</si>
  <si>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</si>
  <si>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10  2025 г. по "31" 12  2025 г. выполнено работ (оказано услуг) на общую сумму пятьдесят девять тысяч девятьсот шестьдесят восемь рублей 58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</si>
</sst>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" fontId="4" fillId="0" borderId="0" xfId="0" applyNumberFormat="1" applyFont="1"/>
    <xf numFmtId="4" fontId="7" fillId="0" borderId="0" xfId="1" applyNumberFormat="1" applyFont="1" applyAlignment="1">
      <alignment wrapText="1"/>
    </xf>
    <xf numFmtId="4" fontId="4" fillId="0" borderId="0" xfId="1" applyNumberFormat="1" applyFont="1" applyAlignment="1">
      <alignment wrapText="1"/>
    </xf>
    <xf numFmtId="0" fontId="11" fillId="0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3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5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5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zoomScaleSheetLayoutView="100" workbookViewId="0">
      <selection activeCell="E22" sqref="E22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2.140625" style="2" customWidth="1"/>
    <col min="4" max="4" width="16.140625" style="2" customWidth="1"/>
    <col min="5" max="5" width="13.57031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8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47</v>
      </c>
      <c r="B3" s="64"/>
      <c r="C3" s="64"/>
      <c r="D3" s="64"/>
      <c r="E3" s="64"/>
    </row>
    <row r="4" spans="1:5" s="1" customFormat="1" ht="15.75" x14ac:dyDescent="0.25">
      <c r="A4" s="15" t="s">
        <v>13</v>
      </c>
      <c r="B4" s="4"/>
      <c r="C4" s="4"/>
      <c r="D4" s="20"/>
      <c r="E4" s="21" t="s">
        <v>48</v>
      </c>
    </row>
    <row r="5" spans="1:5" x14ac:dyDescent="0.25">
      <c r="A5" s="25"/>
      <c r="B5" s="4"/>
      <c r="C5" s="4"/>
      <c r="D5" s="4"/>
      <c r="E5" s="4"/>
    </row>
    <row r="6" spans="1:5" ht="18.75" customHeight="1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25</v>
      </c>
      <c r="B7" s="65"/>
      <c r="C7" s="65"/>
      <c r="D7" s="65"/>
      <c r="E7" s="65"/>
    </row>
    <row r="8" spans="1:5" ht="19.5" customHeight="1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43</v>
      </c>
      <c r="B9" s="53"/>
      <c r="C9" s="53"/>
      <c r="D9" s="53"/>
      <c r="E9" s="53"/>
    </row>
    <row r="10" spans="1:5" ht="23.25" customHeight="1" x14ac:dyDescent="0.25">
      <c r="A10" s="66" t="s">
        <v>14</v>
      </c>
      <c r="B10" s="67"/>
      <c r="C10" s="67"/>
      <c r="D10" s="67"/>
      <c r="E10" s="67"/>
    </row>
    <row r="11" spans="1:5" ht="30" customHeight="1" x14ac:dyDescent="0.25">
      <c r="A11" s="53" t="s">
        <v>44</v>
      </c>
      <c r="B11" s="53"/>
      <c r="C11" s="53"/>
      <c r="D11" s="53"/>
      <c r="E11" s="5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ht="21" customHeight="1" x14ac:dyDescent="0.25">
      <c r="A13" s="53" t="s">
        <v>22</v>
      </c>
      <c r="B13" s="53"/>
      <c r="C13" s="53"/>
      <c r="D13" s="53"/>
      <c r="E13" s="53"/>
    </row>
    <row r="14" spans="1:5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41</v>
      </c>
      <c r="B15" s="53"/>
      <c r="C15" s="53"/>
      <c r="D15" s="53"/>
      <c r="E15" s="53"/>
    </row>
    <row r="16" spans="1:5" x14ac:dyDescent="0.25">
      <c r="A16" s="57" t="s">
        <v>16</v>
      </c>
      <c r="B16" s="58"/>
      <c r="C16" s="58"/>
      <c r="D16" s="58"/>
      <c r="E16" s="58"/>
    </row>
    <row r="17" spans="1:7" ht="29.45" customHeight="1" x14ac:dyDescent="0.25">
      <c r="A17" s="53" t="s">
        <v>17</v>
      </c>
      <c r="B17" s="53"/>
      <c r="C17" s="53"/>
      <c r="D17" s="53"/>
      <c r="E17" s="53"/>
    </row>
    <row r="18" spans="1:7" ht="55.9" customHeight="1" x14ac:dyDescent="0.25">
      <c r="A18" s="53" t="s">
        <v>26</v>
      </c>
      <c r="B18" s="53"/>
      <c r="C18" s="53"/>
      <c r="D18" s="53"/>
      <c r="E18" s="53"/>
    </row>
    <row r="19" spans="1:7" ht="30.75" customHeight="1" x14ac:dyDescent="0.25">
      <c r="A19" s="59" t="s">
        <v>27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720.3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40</v>
      </c>
      <c r="B22" s="8" t="s">
        <v>37</v>
      </c>
      <c r="C22" s="3" t="s">
        <v>4</v>
      </c>
      <c r="D22" s="3">
        <v>17.399999999999999</v>
      </c>
      <c r="E22" s="7">
        <f>D22*F20*G20</f>
        <v>37599.659999999989</v>
      </c>
    </row>
    <row r="23" spans="1:7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10113.011999999999</v>
      </c>
    </row>
    <row r="24" spans="1:7" x14ac:dyDescent="0.25">
      <c r="A24" s="6" t="s">
        <v>28</v>
      </c>
      <c r="B24" s="8" t="s">
        <v>39</v>
      </c>
      <c r="C24" s="3" t="s">
        <v>38</v>
      </c>
      <c r="D24" s="3"/>
      <c r="E24" s="7">
        <v>4805.1899999999996</v>
      </c>
    </row>
    <row r="25" spans="1:7" x14ac:dyDescent="0.25">
      <c r="A25" s="19" t="s">
        <v>49</v>
      </c>
      <c r="B25" s="8" t="s">
        <v>50</v>
      </c>
      <c r="C25" s="3" t="s">
        <v>51</v>
      </c>
      <c r="D25" s="3">
        <v>12</v>
      </c>
      <c r="E25" s="7">
        <f>D25*333.76</f>
        <v>4005.12</v>
      </c>
    </row>
    <row r="26" spans="1:7" s="12" customFormat="1" ht="14.25" x14ac:dyDescent="0.2">
      <c r="A26" s="26" t="s">
        <v>24</v>
      </c>
      <c r="B26" s="9"/>
      <c r="C26" s="10"/>
      <c r="D26" s="10"/>
      <c r="E26" s="11">
        <f>SUM(E22:E25)</f>
        <v>56522.981999999996</v>
      </c>
    </row>
    <row r="28" spans="1:7" ht="29.25" customHeight="1" x14ac:dyDescent="0.25">
      <c r="A28" s="60" t="s">
        <v>52</v>
      </c>
      <c r="B28" s="60"/>
      <c r="C28" s="60"/>
      <c r="D28" s="60"/>
      <c r="E28" s="60"/>
    </row>
    <row r="29" spans="1:7" ht="29.25" customHeight="1" x14ac:dyDescent="0.25">
      <c r="A29" s="53" t="s">
        <v>21</v>
      </c>
      <c r="B29" s="53"/>
      <c r="C29" s="53"/>
      <c r="D29" s="53"/>
      <c r="E29" s="53"/>
    </row>
    <row r="30" spans="1:7" x14ac:dyDescent="0.25">
      <c r="A30" s="53" t="s">
        <v>20</v>
      </c>
      <c r="B30" s="53"/>
      <c r="C30" s="53"/>
      <c r="D30" s="53"/>
      <c r="E30" s="53"/>
    </row>
    <row r="31" spans="1:7" ht="28.5" customHeight="1" x14ac:dyDescent="0.25">
      <c r="A31" s="53" t="s">
        <v>29</v>
      </c>
      <c r="B31" s="53"/>
      <c r="C31" s="53"/>
      <c r="D31" s="53"/>
      <c r="E31" s="53"/>
    </row>
    <row r="32" spans="1:7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42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5" t="s">
        <v>6</v>
      </c>
    </row>
    <row r="37" spans="1:5" x14ac:dyDescent="0.25">
      <c r="A37" s="24"/>
      <c r="B37" s="24"/>
      <c r="C37" s="24"/>
      <c r="D37" s="24"/>
      <c r="E37" s="24"/>
    </row>
    <row r="38" spans="1:5" x14ac:dyDescent="0.25">
      <c r="A38" s="54" t="s">
        <v>46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5" t="s">
        <v>6</v>
      </c>
    </row>
    <row r="41" spans="1:5" x14ac:dyDescent="0.25">
      <c r="A41" s="22" t="s">
        <v>32</v>
      </c>
    </row>
    <row r="42" spans="1:5" x14ac:dyDescent="0.25">
      <c r="A42" s="12" t="s">
        <v>30</v>
      </c>
      <c r="B42" s="16"/>
    </row>
    <row r="43" spans="1:5" x14ac:dyDescent="0.25">
      <c r="A43" s="2" t="s">
        <v>36</v>
      </c>
      <c r="B43" s="17">
        <v>-188558.32</v>
      </c>
    </row>
    <row r="44" spans="1:5" x14ac:dyDescent="0.25">
      <c r="A44" s="13" t="s">
        <v>45</v>
      </c>
      <c r="B44" s="18"/>
    </row>
    <row r="45" spans="1:5" x14ac:dyDescent="0.25">
      <c r="A45" s="2" t="s">
        <v>33</v>
      </c>
      <c r="B45" s="18">
        <v>43097.1</v>
      </c>
    </row>
    <row r="46" spans="1:5" x14ac:dyDescent="0.25">
      <c r="B46" s="18"/>
    </row>
    <row r="47" spans="1:5" ht="30" x14ac:dyDescent="0.25">
      <c r="A47" s="23" t="s">
        <v>34</v>
      </c>
      <c r="B47" s="18">
        <f>E26</f>
        <v>56522.981999999996</v>
      </c>
    </row>
    <row r="48" spans="1:5" x14ac:dyDescent="0.25">
      <c r="A48" s="12" t="s">
        <v>31</v>
      </c>
      <c r="B48" s="17">
        <f>B43+B45+B46-B47</f>
        <v>-201984.20199999999</v>
      </c>
    </row>
    <row r="50" spans="2:2" x14ac:dyDescent="0.25">
      <c r="B50" s="2">
        <v>-188558.32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19" zoomScaleSheetLayoutView="100" workbookViewId="0">
      <selection activeCell="E23" sqref="E23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2.140625" style="2" customWidth="1"/>
    <col min="4" max="4" width="16.140625" style="2" customWidth="1"/>
    <col min="5" max="5" width="13.57031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8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53</v>
      </c>
      <c r="B3" s="64"/>
      <c r="C3" s="64"/>
      <c r="D3" s="64"/>
      <c r="E3" s="64"/>
    </row>
    <row r="4" spans="1:5" s="1" customFormat="1" ht="15.75" x14ac:dyDescent="0.25">
      <c r="A4" s="15" t="s">
        <v>13</v>
      </c>
      <c r="B4" s="4"/>
      <c r="C4" s="4"/>
      <c r="D4" s="20"/>
      <c r="E4" s="21" t="s">
        <v>54</v>
      </c>
    </row>
    <row r="5" spans="1:5" x14ac:dyDescent="0.25">
      <c r="A5" s="28"/>
      <c r="B5" s="4"/>
      <c r="C5" s="4"/>
      <c r="D5" s="4"/>
      <c r="E5" s="4"/>
    </row>
    <row r="6" spans="1:5" ht="18.75" customHeight="1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25</v>
      </c>
      <c r="B7" s="65"/>
      <c r="C7" s="65"/>
      <c r="D7" s="65"/>
      <c r="E7" s="65"/>
    </row>
    <row r="8" spans="1:5" ht="19.5" customHeight="1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43</v>
      </c>
      <c r="B9" s="53"/>
      <c r="C9" s="53"/>
      <c r="D9" s="53"/>
      <c r="E9" s="53"/>
    </row>
    <row r="10" spans="1:5" ht="23.25" customHeight="1" x14ac:dyDescent="0.25">
      <c r="A10" s="66" t="s">
        <v>14</v>
      </c>
      <c r="B10" s="67"/>
      <c r="C10" s="67"/>
      <c r="D10" s="67"/>
      <c r="E10" s="67"/>
    </row>
    <row r="11" spans="1:5" ht="30" customHeight="1" x14ac:dyDescent="0.25">
      <c r="A11" s="53" t="s">
        <v>44</v>
      </c>
      <c r="B11" s="53"/>
      <c r="C11" s="53"/>
      <c r="D11" s="53"/>
      <c r="E11" s="5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ht="21" customHeight="1" x14ac:dyDescent="0.25">
      <c r="A13" s="53" t="s">
        <v>22</v>
      </c>
      <c r="B13" s="53"/>
      <c r="C13" s="53"/>
      <c r="D13" s="53"/>
      <c r="E13" s="53"/>
    </row>
    <row r="14" spans="1:5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41</v>
      </c>
      <c r="B15" s="53"/>
      <c r="C15" s="53"/>
      <c r="D15" s="53"/>
      <c r="E15" s="53"/>
    </row>
    <row r="16" spans="1:5" x14ac:dyDescent="0.25">
      <c r="A16" s="57" t="s">
        <v>16</v>
      </c>
      <c r="B16" s="58"/>
      <c r="C16" s="58"/>
      <c r="D16" s="58"/>
      <c r="E16" s="58"/>
    </row>
    <row r="17" spans="1:7" ht="29.45" customHeight="1" x14ac:dyDescent="0.25">
      <c r="A17" s="53" t="s">
        <v>17</v>
      </c>
      <c r="B17" s="53"/>
      <c r="C17" s="53"/>
      <c r="D17" s="53"/>
      <c r="E17" s="53"/>
    </row>
    <row r="18" spans="1:7" ht="55.9" customHeight="1" x14ac:dyDescent="0.25">
      <c r="A18" s="53" t="s">
        <v>26</v>
      </c>
      <c r="B18" s="53"/>
      <c r="C18" s="53"/>
      <c r="D18" s="53"/>
      <c r="E18" s="53"/>
    </row>
    <row r="19" spans="1:7" ht="30.75" customHeight="1" x14ac:dyDescent="0.25">
      <c r="A19" s="59" t="s">
        <v>27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720.3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40</v>
      </c>
      <c r="B22" s="8" t="s">
        <v>37</v>
      </c>
      <c r="C22" s="3" t="s">
        <v>4</v>
      </c>
      <c r="D22" s="3">
        <v>17.399999999999999</v>
      </c>
      <c r="E22" s="7">
        <f>D22*F20*G20</f>
        <v>37599.659999999989</v>
      </c>
    </row>
    <row r="23" spans="1:7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10113.011999999999</v>
      </c>
    </row>
    <row r="24" spans="1:7" x14ac:dyDescent="0.25">
      <c r="A24" s="6" t="s">
        <v>28</v>
      </c>
      <c r="B24" s="8" t="s">
        <v>55</v>
      </c>
      <c r="C24" s="3" t="s">
        <v>38</v>
      </c>
      <c r="D24" s="3"/>
      <c r="E24" s="7">
        <v>5520</v>
      </c>
    </row>
    <row r="25" spans="1:7" x14ac:dyDescent="0.25">
      <c r="A25" s="19"/>
      <c r="B25" s="8"/>
      <c r="C25" s="3"/>
      <c r="D25" s="3"/>
      <c r="E25" s="7"/>
    </row>
    <row r="26" spans="1:7" s="12" customFormat="1" ht="14.25" x14ac:dyDescent="0.2">
      <c r="A26" s="26" t="s">
        <v>24</v>
      </c>
      <c r="B26" s="9"/>
      <c r="C26" s="10"/>
      <c r="D26" s="10"/>
      <c r="E26" s="11">
        <f>SUM(E22:E25)</f>
        <v>53232.671999999991</v>
      </c>
    </row>
    <row r="28" spans="1:7" ht="29.25" customHeight="1" x14ac:dyDescent="0.25">
      <c r="A28" s="60" t="s">
        <v>60</v>
      </c>
      <c r="B28" s="60"/>
      <c r="C28" s="60"/>
      <c r="D28" s="60"/>
      <c r="E28" s="60"/>
    </row>
    <row r="29" spans="1:7" ht="29.25" customHeight="1" x14ac:dyDescent="0.25">
      <c r="A29" s="53" t="s">
        <v>21</v>
      </c>
      <c r="B29" s="53"/>
      <c r="C29" s="53"/>
      <c r="D29" s="53"/>
      <c r="E29" s="53"/>
    </row>
    <row r="30" spans="1:7" x14ac:dyDescent="0.25">
      <c r="A30" s="53" t="s">
        <v>20</v>
      </c>
      <c r="B30" s="53"/>
      <c r="C30" s="53"/>
      <c r="D30" s="53"/>
      <c r="E30" s="53"/>
    </row>
    <row r="31" spans="1:7" ht="28.5" customHeight="1" x14ac:dyDescent="0.25">
      <c r="A31" s="53" t="s">
        <v>29</v>
      </c>
      <c r="B31" s="53"/>
      <c r="C31" s="53"/>
      <c r="D31" s="53"/>
      <c r="E31" s="53"/>
    </row>
    <row r="32" spans="1:7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42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54" t="s">
        <v>46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5" t="s">
        <v>6</v>
      </c>
    </row>
    <row r="41" spans="1:5" x14ac:dyDescent="0.25">
      <c r="A41" s="22" t="s">
        <v>32</v>
      </c>
    </row>
    <row r="42" spans="1:5" x14ac:dyDescent="0.25">
      <c r="A42" s="12" t="s">
        <v>30</v>
      </c>
      <c r="B42" s="16"/>
    </row>
    <row r="43" spans="1:5" x14ac:dyDescent="0.25">
      <c r="A43" s="2" t="s">
        <v>36</v>
      </c>
      <c r="B43" s="17">
        <f>'1кв'!B48</f>
        <v>-201984.20199999999</v>
      </c>
    </row>
    <row r="44" spans="1:5" x14ac:dyDescent="0.25">
      <c r="A44" s="13" t="s">
        <v>45</v>
      </c>
      <c r="B44" s="18"/>
    </row>
    <row r="45" spans="1:5" x14ac:dyDescent="0.25">
      <c r="A45" s="2" t="s">
        <v>33</v>
      </c>
      <c r="B45" s="18">
        <v>37396.74</v>
      </c>
    </row>
    <row r="46" spans="1:5" ht="30" x14ac:dyDescent="0.25">
      <c r="A46" s="29" t="s">
        <v>34</v>
      </c>
      <c r="B46" s="18">
        <f>E26</f>
        <v>53232.671999999991</v>
      </c>
    </row>
    <row r="47" spans="1:5" x14ac:dyDescent="0.25">
      <c r="A47" s="12" t="s">
        <v>31</v>
      </c>
      <c r="B47" s="17">
        <f>B43+B45-B46</f>
        <v>-217820.13399999999</v>
      </c>
    </row>
    <row r="49" spans="2:2" x14ac:dyDescent="0.25">
      <c r="B49" s="2">
        <v>-188558.32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B43" sqref="B43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2.140625" style="2" customWidth="1"/>
    <col min="4" max="4" width="16.140625" style="2" customWidth="1"/>
    <col min="5" max="5" width="13.57031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8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56</v>
      </c>
      <c r="B3" s="64"/>
      <c r="C3" s="64"/>
      <c r="D3" s="64"/>
      <c r="E3" s="64"/>
    </row>
    <row r="4" spans="1:5" s="1" customFormat="1" ht="15.75" x14ac:dyDescent="0.25">
      <c r="A4" s="15" t="s">
        <v>13</v>
      </c>
      <c r="B4" s="4"/>
      <c r="C4" s="4"/>
      <c r="D4" s="20"/>
      <c r="E4" s="21" t="s">
        <v>57</v>
      </c>
    </row>
    <row r="5" spans="1:5" x14ac:dyDescent="0.25">
      <c r="A5" s="28"/>
      <c r="B5" s="4"/>
      <c r="C5" s="4"/>
      <c r="D5" s="4"/>
      <c r="E5" s="4"/>
    </row>
    <row r="6" spans="1:5" ht="18.75" customHeight="1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25</v>
      </c>
      <c r="B7" s="65"/>
      <c r="C7" s="65"/>
      <c r="D7" s="65"/>
      <c r="E7" s="65"/>
    </row>
    <row r="8" spans="1:5" ht="19.5" customHeight="1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43</v>
      </c>
      <c r="B9" s="53"/>
      <c r="C9" s="53"/>
      <c r="D9" s="53"/>
      <c r="E9" s="53"/>
    </row>
    <row r="10" spans="1:5" ht="23.25" customHeight="1" x14ac:dyDescent="0.25">
      <c r="A10" s="66" t="s">
        <v>14</v>
      </c>
      <c r="B10" s="67"/>
      <c r="C10" s="67"/>
      <c r="D10" s="67"/>
      <c r="E10" s="67"/>
    </row>
    <row r="11" spans="1:5" ht="30" customHeight="1" x14ac:dyDescent="0.25">
      <c r="A11" s="53" t="s">
        <v>44</v>
      </c>
      <c r="B11" s="53"/>
      <c r="C11" s="53"/>
      <c r="D11" s="53"/>
      <c r="E11" s="5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ht="21" customHeight="1" x14ac:dyDescent="0.25">
      <c r="A13" s="53" t="s">
        <v>22</v>
      </c>
      <c r="B13" s="53"/>
      <c r="C13" s="53"/>
      <c r="D13" s="53"/>
      <c r="E13" s="53"/>
    </row>
    <row r="14" spans="1:5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41</v>
      </c>
      <c r="B15" s="53"/>
      <c r="C15" s="53"/>
      <c r="D15" s="53"/>
      <c r="E15" s="53"/>
    </row>
    <row r="16" spans="1:5" x14ac:dyDescent="0.25">
      <c r="A16" s="57" t="s">
        <v>16</v>
      </c>
      <c r="B16" s="58"/>
      <c r="C16" s="58"/>
      <c r="D16" s="58"/>
      <c r="E16" s="58"/>
    </row>
    <row r="17" spans="1:7" ht="29.45" customHeight="1" x14ac:dyDescent="0.25">
      <c r="A17" s="53" t="s">
        <v>17</v>
      </c>
      <c r="B17" s="53"/>
      <c r="C17" s="53"/>
      <c r="D17" s="53"/>
      <c r="E17" s="53"/>
    </row>
    <row r="18" spans="1:7" ht="55.9" customHeight="1" x14ac:dyDescent="0.25">
      <c r="A18" s="53" t="s">
        <v>26</v>
      </c>
      <c r="B18" s="53"/>
      <c r="C18" s="53"/>
      <c r="D18" s="53"/>
      <c r="E18" s="53"/>
    </row>
    <row r="19" spans="1:7" ht="30.75" customHeight="1" x14ac:dyDescent="0.25">
      <c r="A19" s="59" t="s">
        <v>27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720.3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40</v>
      </c>
      <c r="B22" s="8" t="s">
        <v>37</v>
      </c>
      <c r="C22" s="3" t="s">
        <v>4</v>
      </c>
      <c r="D22" s="3">
        <v>18.309999999999999</v>
      </c>
      <c r="E22" s="7">
        <f>D22*F20*G20</f>
        <v>39566.078999999991</v>
      </c>
    </row>
    <row r="23" spans="1:7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11063.807999999999</v>
      </c>
    </row>
    <row r="24" spans="1:7" x14ac:dyDescent="0.25">
      <c r="A24" s="6" t="s">
        <v>28</v>
      </c>
      <c r="B24" s="8" t="s">
        <v>58</v>
      </c>
      <c r="C24" s="3" t="s">
        <v>38</v>
      </c>
      <c r="D24" s="3"/>
      <c r="E24" s="7">
        <v>30.04</v>
      </c>
    </row>
    <row r="25" spans="1:7" x14ac:dyDescent="0.25">
      <c r="A25" s="19"/>
      <c r="B25" s="8"/>
      <c r="C25" s="3"/>
      <c r="D25" s="3"/>
      <c r="E25" s="7"/>
    </row>
    <row r="26" spans="1:7" s="12" customFormat="1" ht="14.25" x14ac:dyDescent="0.2">
      <c r="A26" s="26" t="s">
        <v>24</v>
      </c>
      <c r="B26" s="9"/>
      <c r="C26" s="10"/>
      <c r="D26" s="10"/>
      <c r="E26" s="11">
        <f>SUM(E22:E25)</f>
        <v>50659.926999999989</v>
      </c>
    </row>
    <row r="28" spans="1:7" ht="29.25" customHeight="1" x14ac:dyDescent="0.25">
      <c r="A28" s="60" t="s">
        <v>59</v>
      </c>
      <c r="B28" s="60"/>
      <c r="C28" s="60"/>
      <c r="D28" s="60"/>
      <c r="E28" s="60"/>
    </row>
    <row r="29" spans="1:7" ht="29.25" customHeight="1" x14ac:dyDescent="0.25">
      <c r="A29" s="53" t="s">
        <v>21</v>
      </c>
      <c r="B29" s="53"/>
      <c r="C29" s="53"/>
      <c r="D29" s="53"/>
      <c r="E29" s="53"/>
    </row>
    <row r="30" spans="1:7" x14ac:dyDescent="0.25">
      <c r="A30" s="53" t="s">
        <v>20</v>
      </c>
      <c r="B30" s="53"/>
      <c r="C30" s="53"/>
      <c r="D30" s="53"/>
      <c r="E30" s="53"/>
    </row>
    <row r="31" spans="1:7" ht="28.5" customHeight="1" x14ac:dyDescent="0.25">
      <c r="A31" s="53" t="s">
        <v>29</v>
      </c>
      <c r="B31" s="53"/>
      <c r="C31" s="53"/>
      <c r="D31" s="53"/>
      <c r="E31" s="53"/>
    </row>
    <row r="32" spans="1:7" x14ac:dyDescent="0.25">
      <c r="A32" s="53" t="s">
        <v>18</v>
      </c>
      <c r="B32" s="53"/>
      <c r="C32" s="53"/>
      <c r="D32" s="53"/>
      <c r="E32" s="53"/>
    </row>
    <row r="33" spans="1:5" x14ac:dyDescent="0.25">
      <c r="A33" s="56" t="s">
        <v>5</v>
      </c>
      <c r="B33" s="56"/>
      <c r="C33" s="56"/>
      <c r="D33" s="56"/>
      <c r="E33" s="56"/>
    </row>
    <row r="34" spans="1:5" x14ac:dyDescent="0.25">
      <c r="A34" s="53" t="s">
        <v>18</v>
      </c>
      <c r="B34" s="53"/>
      <c r="C34" s="53"/>
      <c r="D34" s="53"/>
      <c r="E34" s="53"/>
    </row>
    <row r="35" spans="1:5" x14ac:dyDescent="0.25">
      <c r="A35" s="54" t="s">
        <v>42</v>
      </c>
      <c r="B35" s="54"/>
      <c r="C35" s="54"/>
      <c r="D35" s="54"/>
      <c r="E35" s="54"/>
    </row>
    <row r="36" spans="1:5" x14ac:dyDescent="0.25">
      <c r="B36" s="55" t="s">
        <v>19</v>
      </c>
      <c r="C36" s="55"/>
      <c r="D36" s="55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54" t="s">
        <v>46</v>
      </c>
      <c r="B38" s="54"/>
      <c r="C38" s="54"/>
      <c r="D38" s="54"/>
      <c r="E38" s="54"/>
    </row>
    <row r="39" spans="1:5" x14ac:dyDescent="0.25">
      <c r="B39" s="55" t="s">
        <v>19</v>
      </c>
      <c r="C39" s="55"/>
      <c r="D39" s="55"/>
      <c r="E39" s="5" t="s">
        <v>6</v>
      </c>
    </row>
    <row r="41" spans="1:5" x14ac:dyDescent="0.25">
      <c r="A41" s="22" t="s">
        <v>32</v>
      </c>
    </row>
    <row r="42" spans="1:5" x14ac:dyDescent="0.25">
      <c r="A42" s="12" t="s">
        <v>30</v>
      </c>
      <c r="B42" s="16"/>
    </row>
    <row r="43" spans="1:5" x14ac:dyDescent="0.25">
      <c r="A43" s="2" t="s">
        <v>36</v>
      </c>
      <c r="B43" s="17">
        <f>'2кв'!B47</f>
        <v>-217820.13399999999</v>
      </c>
    </row>
    <row r="44" spans="1:5" x14ac:dyDescent="0.25">
      <c r="A44" s="13" t="s">
        <v>61</v>
      </c>
      <c r="B44" s="18"/>
    </row>
    <row r="45" spans="1:5" x14ac:dyDescent="0.25">
      <c r="A45" s="2" t="s">
        <v>33</v>
      </c>
      <c r="B45" s="18">
        <v>50456.44</v>
      </c>
    </row>
    <row r="46" spans="1:5" ht="30" x14ac:dyDescent="0.25">
      <c r="A46" s="29" t="s">
        <v>34</v>
      </c>
      <c r="B46" s="18">
        <f>E26</f>
        <v>50659.926999999989</v>
      </c>
    </row>
    <row r="47" spans="1:5" x14ac:dyDescent="0.25">
      <c r="A47" s="12" t="s">
        <v>31</v>
      </c>
      <c r="B47" s="17">
        <f>B43+B45-B46</f>
        <v>-218023.62099999998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5" zoomScaleSheetLayoutView="100" workbookViewId="0">
      <selection activeCell="A29" sqref="A29:E29"/>
    </sheetView>
  </sheetViews>
  <sheetFormatPr defaultColWidth="9.140625" defaultRowHeight="15" x14ac:dyDescent="0.25"/>
  <cols>
    <col min="1" max="1" width="34.7109375" style="2" customWidth="1"/>
    <col min="2" max="2" width="20.28515625" style="2" customWidth="1"/>
    <col min="3" max="3" width="12.140625" style="2" customWidth="1"/>
    <col min="4" max="4" width="16.140625" style="2" customWidth="1"/>
    <col min="5" max="5" width="13.5703125" style="2" customWidth="1"/>
    <col min="6" max="7" width="9.140625" style="2"/>
    <col min="8" max="8" width="12.28515625" style="2" customWidth="1"/>
    <col min="9" max="16384" width="9.140625" style="2"/>
  </cols>
  <sheetData>
    <row r="1" spans="1:5" ht="15.75" x14ac:dyDescent="0.25">
      <c r="A1" s="61" t="s">
        <v>11</v>
      </c>
      <c r="B1" s="61"/>
      <c r="C1" s="61"/>
      <c r="D1" s="61"/>
      <c r="E1" s="61"/>
    </row>
    <row r="2" spans="1:5" ht="38.25" customHeight="1" x14ac:dyDescent="0.25">
      <c r="A2" s="62" t="s">
        <v>12</v>
      </c>
      <c r="B2" s="63"/>
      <c r="C2" s="63"/>
      <c r="D2" s="63"/>
      <c r="E2" s="63"/>
    </row>
    <row r="3" spans="1:5" x14ac:dyDescent="0.25">
      <c r="A3" s="64" t="s">
        <v>62</v>
      </c>
      <c r="B3" s="64"/>
      <c r="C3" s="64"/>
      <c r="D3" s="64"/>
      <c r="E3" s="64"/>
    </row>
    <row r="4" spans="1:5" s="1" customFormat="1" ht="15.75" x14ac:dyDescent="0.25">
      <c r="A4" s="15" t="s">
        <v>13</v>
      </c>
      <c r="B4" s="4"/>
      <c r="C4" s="4"/>
      <c r="D4" s="2"/>
      <c r="E4" s="33">
        <v>46022</v>
      </c>
    </row>
    <row r="5" spans="1:5" x14ac:dyDescent="0.25">
      <c r="A5" s="31"/>
      <c r="B5" s="4"/>
      <c r="C5" s="4"/>
      <c r="D5" s="4"/>
      <c r="E5" s="4"/>
    </row>
    <row r="6" spans="1:5" ht="18.75" customHeight="1" x14ac:dyDescent="0.25">
      <c r="A6" s="53" t="s">
        <v>0</v>
      </c>
      <c r="B6" s="53"/>
      <c r="C6" s="53"/>
      <c r="D6" s="53"/>
      <c r="E6" s="53"/>
    </row>
    <row r="7" spans="1:5" x14ac:dyDescent="0.25">
      <c r="A7" s="65" t="s">
        <v>25</v>
      </c>
      <c r="B7" s="65"/>
      <c r="C7" s="65"/>
      <c r="D7" s="65"/>
      <c r="E7" s="65"/>
    </row>
    <row r="8" spans="1:5" ht="19.5" customHeight="1" x14ac:dyDescent="0.25">
      <c r="A8" s="57" t="s">
        <v>1</v>
      </c>
      <c r="B8" s="57"/>
      <c r="C8" s="57"/>
      <c r="D8" s="57"/>
      <c r="E8" s="57"/>
    </row>
    <row r="9" spans="1:5" x14ac:dyDescent="0.25">
      <c r="A9" s="53" t="s">
        <v>43</v>
      </c>
      <c r="B9" s="53"/>
      <c r="C9" s="53"/>
      <c r="D9" s="53"/>
      <c r="E9" s="53"/>
    </row>
    <row r="10" spans="1:5" ht="23.25" customHeight="1" x14ac:dyDescent="0.25">
      <c r="A10" s="66" t="s">
        <v>14</v>
      </c>
      <c r="B10" s="67"/>
      <c r="C10" s="67"/>
      <c r="D10" s="67"/>
      <c r="E10" s="67"/>
    </row>
    <row r="11" spans="1:5" ht="30" customHeight="1" x14ac:dyDescent="0.25">
      <c r="A11" s="53" t="s">
        <v>44</v>
      </c>
      <c r="B11" s="53"/>
      <c r="C11" s="53"/>
      <c r="D11" s="53"/>
      <c r="E11" s="53"/>
    </row>
    <row r="12" spans="1:5" ht="20.25" customHeight="1" x14ac:dyDescent="0.25">
      <c r="A12" s="57" t="s">
        <v>15</v>
      </c>
      <c r="B12" s="58"/>
      <c r="C12" s="58"/>
      <c r="D12" s="58"/>
      <c r="E12" s="58"/>
    </row>
    <row r="13" spans="1:5" ht="21" customHeight="1" x14ac:dyDescent="0.25">
      <c r="A13" s="53" t="s">
        <v>22</v>
      </c>
      <c r="B13" s="53"/>
      <c r="C13" s="53"/>
      <c r="D13" s="53"/>
      <c r="E13" s="53"/>
    </row>
    <row r="14" spans="1:5" x14ac:dyDescent="0.25">
      <c r="A14" s="57" t="s">
        <v>2</v>
      </c>
      <c r="B14" s="58"/>
      <c r="C14" s="58"/>
      <c r="D14" s="58"/>
      <c r="E14" s="58"/>
    </row>
    <row r="15" spans="1:5" x14ac:dyDescent="0.25">
      <c r="A15" s="53" t="s">
        <v>41</v>
      </c>
      <c r="B15" s="53"/>
      <c r="C15" s="53"/>
      <c r="D15" s="53"/>
      <c r="E15" s="53"/>
    </row>
    <row r="16" spans="1:5" x14ac:dyDescent="0.25">
      <c r="A16" s="57" t="s">
        <v>16</v>
      </c>
      <c r="B16" s="58"/>
      <c r="C16" s="58"/>
      <c r="D16" s="58"/>
      <c r="E16" s="58"/>
    </row>
    <row r="17" spans="1:7" ht="29.45" customHeight="1" x14ac:dyDescent="0.25">
      <c r="A17" s="53" t="s">
        <v>17</v>
      </c>
      <c r="B17" s="53"/>
      <c r="C17" s="53"/>
      <c r="D17" s="53"/>
      <c r="E17" s="53"/>
    </row>
    <row r="18" spans="1:7" ht="55.9" customHeight="1" x14ac:dyDescent="0.25">
      <c r="A18" s="53" t="s">
        <v>26</v>
      </c>
      <c r="B18" s="53"/>
      <c r="C18" s="53"/>
      <c r="D18" s="53"/>
      <c r="E18" s="53"/>
    </row>
    <row r="19" spans="1:7" ht="30.75" customHeight="1" x14ac:dyDescent="0.25">
      <c r="A19" s="59" t="s">
        <v>27</v>
      </c>
      <c r="B19" s="59"/>
      <c r="C19" s="59"/>
      <c r="D19" s="59"/>
      <c r="E19" s="59"/>
    </row>
    <row r="20" spans="1:7" x14ac:dyDescent="0.25">
      <c r="A20" s="59"/>
      <c r="B20" s="59"/>
      <c r="C20" s="59"/>
      <c r="D20" s="59"/>
      <c r="E20" s="59"/>
      <c r="F20" s="2">
        <v>720.3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40</v>
      </c>
      <c r="B22" s="8" t="s">
        <v>37</v>
      </c>
      <c r="C22" s="3" t="s">
        <v>4</v>
      </c>
      <c r="D22" s="3">
        <v>18.309999999999999</v>
      </c>
      <c r="E22" s="7">
        <f>D22*F20*G20</f>
        <v>39566.078999999991</v>
      </c>
    </row>
    <row r="23" spans="1:7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11063.807999999999</v>
      </c>
    </row>
    <row r="24" spans="1:7" x14ac:dyDescent="0.25">
      <c r="A24" s="6" t="s">
        <v>28</v>
      </c>
      <c r="B24" s="8" t="s">
        <v>63</v>
      </c>
      <c r="C24" s="3" t="s">
        <v>38</v>
      </c>
      <c r="D24" s="3"/>
      <c r="E24" s="7">
        <f>1561.09+268</f>
        <v>1829.09</v>
      </c>
    </row>
    <row r="25" spans="1:7" x14ac:dyDescent="0.25">
      <c r="A25" s="72" t="s">
        <v>83</v>
      </c>
      <c r="B25" s="74" t="s">
        <v>85</v>
      </c>
      <c r="C25" s="3" t="s">
        <v>87</v>
      </c>
      <c r="D25" s="74">
        <v>16</v>
      </c>
      <c r="E25" s="7">
        <f>D25*333.76</f>
        <v>5340.16</v>
      </c>
    </row>
    <row r="26" spans="1:7" ht="30" x14ac:dyDescent="0.25">
      <c r="A26" s="73" t="s">
        <v>84</v>
      </c>
      <c r="B26" s="74" t="s">
        <v>86</v>
      </c>
      <c r="C26" s="3" t="s">
        <v>87</v>
      </c>
      <c r="D26" s="75">
        <f>4+2.5</f>
        <v>6.5</v>
      </c>
      <c r="E26" s="7">
        <f>D26*333.76</f>
        <v>2169.44</v>
      </c>
    </row>
    <row r="27" spans="1:7" s="12" customFormat="1" ht="14.25" x14ac:dyDescent="0.2">
      <c r="A27" s="26" t="s">
        <v>24</v>
      </c>
      <c r="B27" s="9"/>
      <c r="C27" s="10"/>
      <c r="D27" s="10"/>
      <c r="E27" s="11">
        <f>SUM(E22:E26)</f>
        <v>59968.57699999999</v>
      </c>
    </row>
    <row r="29" spans="1:7" ht="29.25" customHeight="1" x14ac:dyDescent="0.25">
      <c r="A29" s="60" t="s">
        <v>94</v>
      </c>
      <c r="B29" s="60"/>
      <c r="C29" s="60"/>
      <c r="D29" s="60"/>
      <c r="E29" s="60"/>
    </row>
    <row r="30" spans="1:7" ht="29.25" customHeight="1" x14ac:dyDescent="0.25">
      <c r="A30" s="53" t="s">
        <v>21</v>
      </c>
      <c r="B30" s="53"/>
      <c r="C30" s="53"/>
      <c r="D30" s="53"/>
      <c r="E30" s="53"/>
    </row>
    <row r="31" spans="1:7" x14ac:dyDescent="0.25">
      <c r="A31" s="53" t="s">
        <v>20</v>
      </c>
      <c r="B31" s="53"/>
      <c r="C31" s="53"/>
      <c r="D31" s="53"/>
      <c r="E31" s="53"/>
    </row>
    <row r="32" spans="1:7" ht="28.5" customHeight="1" x14ac:dyDescent="0.25">
      <c r="A32" s="53" t="s">
        <v>29</v>
      </c>
      <c r="B32" s="53"/>
      <c r="C32" s="53"/>
      <c r="D32" s="53"/>
      <c r="E32" s="53"/>
    </row>
    <row r="33" spans="1:5" x14ac:dyDescent="0.25">
      <c r="A33" s="53" t="s">
        <v>18</v>
      </c>
      <c r="B33" s="53"/>
      <c r="C33" s="53"/>
      <c r="D33" s="53"/>
      <c r="E33" s="53"/>
    </row>
    <row r="34" spans="1:5" x14ac:dyDescent="0.25">
      <c r="A34" s="56" t="s">
        <v>5</v>
      </c>
      <c r="B34" s="56"/>
      <c r="C34" s="56"/>
      <c r="D34" s="56"/>
      <c r="E34" s="56"/>
    </row>
    <row r="35" spans="1:5" x14ac:dyDescent="0.25">
      <c r="A35" s="53" t="s">
        <v>18</v>
      </c>
      <c r="B35" s="53"/>
      <c r="C35" s="53"/>
      <c r="D35" s="53"/>
      <c r="E35" s="53"/>
    </row>
    <row r="36" spans="1:5" x14ac:dyDescent="0.25">
      <c r="A36" s="54" t="s">
        <v>42</v>
      </c>
      <c r="B36" s="54"/>
      <c r="C36" s="54"/>
      <c r="D36" s="54"/>
      <c r="E36" s="54"/>
    </row>
    <row r="37" spans="1:5" x14ac:dyDescent="0.25">
      <c r="B37" s="55" t="s">
        <v>19</v>
      </c>
      <c r="C37" s="55"/>
      <c r="D37" s="55"/>
      <c r="E37" s="5" t="s">
        <v>6</v>
      </c>
    </row>
    <row r="38" spans="1:5" x14ac:dyDescent="0.25">
      <c r="A38" s="30"/>
      <c r="B38" s="30"/>
      <c r="C38" s="30"/>
      <c r="D38" s="30"/>
      <c r="E38" s="30"/>
    </row>
    <row r="39" spans="1:5" x14ac:dyDescent="0.25">
      <c r="A39" s="54" t="s">
        <v>46</v>
      </c>
      <c r="B39" s="54"/>
      <c r="C39" s="54"/>
      <c r="D39" s="54"/>
      <c r="E39" s="54"/>
    </row>
    <row r="40" spans="1:5" x14ac:dyDescent="0.25">
      <c r="B40" s="55" t="s">
        <v>19</v>
      </c>
      <c r="C40" s="55"/>
      <c r="D40" s="55"/>
      <c r="E40" s="5" t="s">
        <v>6</v>
      </c>
    </row>
    <row r="42" spans="1:5" x14ac:dyDescent="0.25">
      <c r="A42" s="22" t="s">
        <v>32</v>
      </c>
    </row>
    <row r="43" spans="1:5" x14ac:dyDescent="0.25">
      <c r="A43" s="12" t="s">
        <v>30</v>
      </c>
      <c r="B43" s="16"/>
    </row>
    <row r="44" spans="1:5" x14ac:dyDescent="0.25">
      <c r="A44" s="2" t="s">
        <v>36</v>
      </c>
      <c r="B44" s="17">
        <f>'3кв'!B47</f>
        <v>-218023.62099999998</v>
      </c>
    </row>
    <row r="45" spans="1:5" x14ac:dyDescent="0.25">
      <c r="A45" s="13" t="s">
        <v>61</v>
      </c>
      <c r="B45" s="18"/>
    </row>
    <row r="46" spans="1:5" x14ac:dyDescent="0.25">
      <c r="A46" s="2" t="s">
        <v>33</v>
      </c>
      <c r="B46" s="18">
        <v>46786.11</v>
      </c>
    </row>
    <row r="47" spans="1:5" ht="30" x14ac:dyDescent="0.25">
      <c r="A47" s="32" t="s">
        <v>34</v>
      </c>
      <c r="B47" s="18">
        <f>E27</f>
        <v>59968.57699999999</v>
      </c>
    </row>
    <row r="48" spans="1:5" x14ac:dyDescent="0.25">
      <c r="A48" s="12" t="s">
        <v>31</v>
      </c>
      <c r="B48" s="17">
        <f>B44+B46-B47</f>
        <v>-231206.08799999999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4" zoomScaleSheetLayoutView="100" workbookViewId="0">
      <selection activeCell="C25" sqref="C25"/>
    </sheetView>
  </sheetViews>
  <sheetFormatPr defaultRowHeight="15.75" x14ac:dyDescent="0.25"/>
  <cols>
    <col min="1" max="1" width="10.5703125" style="35" customWidth="1"/>
    <col min="2" max="2" width="65.42578125" style="35" customWidth="1"/>
    <col min="3" max="3" width="15.28515625" style="35" customWidth="1"/>
    <col min="4" max="4" width="11.85546875" style="35" customWidth="1"/>
    <col min="5" max="5" width="14.7109375" style="35" customWidth="1"/>
    <col min="6" max="6" width="12.42578125" style="35" customWidth="1"/>
    <col min="7" max="7" width="12" style="35" customWidth="1"/>
    <col min="8" max="8" width="13.5703125" style="35" customWidth="1"/>
    <col min="9" max="16384" width="9.140625" style="35"/>
  </cols>
  <sheetData>
    <row r="1" spans="1:5" x14ac:dyDescent="0.25">
      <c r="A1" s="69" t="s">
        <v>64</v>
      </c>
      <c r="B1" s="69"/>
      <c r="C1" s="69"/>
      <c r="D1" s="34"/>
    </row>
    <row r="2" spans="1:5" x14ac:dyDescent="0.25">
      <c r="A2" s="70" t="s">
        <v>65</v>
      </c>
      <c r="B2" s="70"/>
      <c r="C2" s="70"/>
      <c r="D2" s="36"/>
    </row>
    <row r="3" spans="1:5" x14ac:dyDescent="0.25">
      <c r="A3" s="70" t="s">
        <v>82</v>
      </c>
      <c r="B3" s="70"/>
      <c r="C3" s="70"/>
      <c r="D3" s="36"/>
    </row>
    <row r="4" spans="1:5" x14ac:dyDescent="0.25">
      <c r="A4" s="69" t="s">
        <v>66</v>
      </c>
      <c r="B4" s="69"/>
      <c r="C4" s="69"/>
      <c r="D4" s="34"/>
    </row>
    <row r="5" spans="1:5" x14ac:dyDescent="0.25">
      <c r="A5" s="71"/>
      <c r="B5" s="71"/>
      <c r="C5" s="71"/>
      <c r="D5" s="1"/>
    </row>
    <row r="6" spans="1:5" x14ac:dyDescent="0.25">
      <c r="A6" s="36"/>
      <c r="B6" s="37" t="s">
        <v>67</v>
      </c>
      <c r="C6" s="38">
        <f>'1кв'!B43</f>
        <v>-188558.32</v>
      </c>
      <c r="D6" s="39"/>
    </row>
    <row r="7" spans="1:5" x14ac:dyDescent="0.25">
      <c r="A7" s="40" t="s">
        <v>68</v>
      </c>
      <c r="B7" s="37" t="s">
        <v>89</v>
      </c>
      <c r="C7" s="38"/>
      <c r="D7" s="39"/>
    </row>
    <row r="8" spans="1:5" x14ac:dyDescent="0.25">
      <c r="B8" s="41" t="s">
        <v>69</v>
      </c>
      <c r="C8" s="42">
        <f>'1кв'!B45+'2кв'!B45+'3кв'!B45+'4кв'!B46</f>
        <v>177736.39</v>
      </c>
      <c r="D8" s="43"/>
    </row>
    <row r="9" spans="1:5" x14ac:dyDescent="0.25">
      <c r="A9" s="44"/>
      <c r="B9" s="41" t="s">
        <v>70</v>
      </c>
      <c r="C9" s="45">
        <f>SUM(C8:C8)</f>
        <v>177736.39</v>
      </c>
      <c r="D9" s="39"/>
    </row>
    <row r="10" spans="1:5" x14ac:dyDescent="0.25">
      <c r="A10" s="1"/>
      <c r="B10" s="68"/>
      <c r="C10" s="68"/>
      <c r="D10" s="46"/>
    </row>
    <row r="11" spans="1:5" x14ac:dyDescent="0.25">
      <c r="A11" s="47" t="s">
        <v>71</v>
      </c>
      <c r="B11" s="14" t="s">
        <v>72</v>
      </c>
      <c r="C11" s="42">
        <f>'1кв'!E22+'2кв'!E22+'3кв'!E22+'4кв'!E22</f>
        <v>154331.47799999997</v>
      </c>
      <c r="D11" s="46"/>
    </row>
    <row r="12" spans="1:5" x14ac:dyDescent="0.25">
      <c r="A12" s="47"/>
      <c r="B12" s="14" t="s">
        <v>35</v>
      </c>
      <c r="C12" s="42">
        <f>'1кв'!E23+'2кв'!E23+'3кв'!E23+'4кв'!E23</f>
        <v>42353.639999999992</v>
      </c>
      <c r="D12" s="46"/>
    </row>
    <row r="13" spans="1:5" x14ac:dyDescent="0.25">
      <c r="A13" s="1"/>
      <c r="B13" s="14" t="s">
        <v>28</v>
      </c>
      <c r="C13" s="42">
        <f>'1кв'!E24+'2кв'!E24+'3кв'!E24+'4кв'!E24</f>
        <v>12184.32</v>
      </c>
      <c r="D13" s="46"/>
      <c r="E13" s="48"/>
    </row>
    <row r="14" spans="1:5" x14ac:dyDescent="0.25">
      <c r="A14" s="47"/>
      <c r="B14" s="14" t="s">
        <v>88</v>
      </c>
      <c r="C14" s="42">
        <f>'1кв'!E25+'4кв'!E25+'4кв'!E26</f>
        <v>11514.72</v>
      </c>
      <c r="D14" s="46"/>
    </row>
    <row r="15" spans="1:5" x14ac:dyDescent="0.25">
      <c r="A15" s="47"/>
      <c r="B15" s="14" t="s">
        <v>73</v>
      </c>
      <c r="C15" s="42"/>
      <c r="D15" s="46"/>
    </row>
    <row r="16" spans="1:5" x14ac:dyDescent="0.25">
      <c r="A16" s="47"/>
      <c r="B16" s="14" t="s">
        <v>74</v>
      </c>
      <c r="C16" s="42"/>
      <c r="D16" s="46"/>
    </row>
    <row r="17" spans="1:5" x14ac:dyDescent="0.25">
      <c r="A17" s="47"/>
      <c r="B17" s="14"/>
      <c r="C17" s="42"/>
      <c r="D17" s="46"/>
    </row>
    <row r="18" spans="1:5" x14ac:dyDescent="0.25">
      <c r="A18" s="47"/>
      <c r="B18" s="49"/>
      <c r="C18" s="42"/>
      <c r="D18" s="46"/>
    </row>
    <row r="19" spans="1:5" x14ac:dyDescent="0.25">
      <c r="A19" s="1"/>
      <c r="B19" s="50" t="s">
        <v>75</v>
      </c>
      <c r="C19" s="45">
        <f>SUM(C11:C15)</f>
        <v>220384.15799999997</v>
      </c>
      <c r="D19" s="46"/>
      <c r="E19" s="48"/>
    </row>
    <row r="20" spans="1:5" x14ac:dyDescent="0.25">
      <c r="A20" s="1"/>
      <c r="B20" s="50" t="s">
        <v>81</v>
      </c>
      <c r="C20" s="45">
        <f>C6+C9-C19</f>
        <v>-231206.08799999996</v>
      </c>
      <c r="D20" s="46"/>
    </row>
    <row r="21" spans="1:5" x14ac:dyDescent="0.25">
      <c r="A21" s="1"/>
      <c r="B21" s="40"/>
      <c r="C21" s="40"/>
      <c r="D21" s="46"/>
    </row>
    <row r="22" spans="1:5" x14ac:dyDescent="0.25">
      <c r="A22" s="1"/>
      <c r="B22" s="51" t="s">
        <v>76</v>
      </c>
      <c r="C22" s="51"/>
      <c r="D22" s="46"/>
    </row>
    <row r="23" spans="1:5" x14ac:dyDescent="0.25">
      <c r="A23" s="1"/>
      <c r="B23" s="51" t="s">
        <v>77</v>
      </c>
      <c r="C23" s="76">
        <v>150429.59</v>
      </c>
      <c r="D23" s="46"/>
    </row>
    <row r="24" spans="1:5" x14ac:dyDescent="0.25">
      <c r="A24" s="1"/>
      <c r="B24" s="52" t="s">
        <v>90</v>
      </c>
      <c r="C24" s="77">
        <v>178583.74</v>
      </c>
      <c r="D24" s="46"/>
    </row>
    <row r="25" spans="1:5" x14ac:dyDescent="0.25">
      <c r="A25" s="1"/>
      <c r="B25" s="51" t="s">
        <v>78</v>
      </c>
      <c r="C25" s="76">
        <f>C24-C23</f>
        <v>28154.149999999994</v>
      </c>
      <c r="D25" s="46"/>
    </row>
    <row r="26" spans="1:5" x14ac:dyDescent="0.25">
      <c r="A26" s="1"/>
      <c r="B26" s="40"/>
      <c r="C26" s="40"/>
      <c r="D26" s="46"/>
    </row>
    <row r="27" spans="1:5" x14ac:dyDescent="0.25">
      <c r="A27" s="1"/>
      <c r="B27" s="40"/>
      <c r="C27" s="40"/>
      <c r="D27" s="46"/>
    </row>
    <row r="28" spans="1:5" x14ac:dyDescent="0.25">
      <c r="A28" s="1" t="s">
        <v>79</v>
      </c>
      <c r="B28" s="40" t="s">
        <v>91</v>
      </c>
      <c r="C28" s="40"/>
      <c r="D28" s="46"/>
    </row>
    <row r="29" spans="1:5" x14ac:dyDescent="0.25">
      <c r="A29" s="1"/>
      <c r="B29" s="40" t="s">
        <v>92</v>
      </c>
      <c r="C29" s="40"/>
      <c r="D29" s="46"/>
    </row>
    <row r="30" spans="1:5" x14ac:dyDescent="0.25">
      <c r="A30" s="1"/>
      <c r="B30" s="40" t="s">
        <v>93</v>
      </c>
      <c r="C30" s="40"/>
      <c r="D30" s="46"/>
    </row>
    <row r="31" spans="1:5" x14ac:dyDescent="0.25">
      <c r="A31" s="1"/>
      <c r="B31" s="40"/>
      <c r="C31" s="40"/>
      <c r="D31" s="46"/>
    </row>
    <row r="32" spans="1:5" x14ac:dyDescent="0.25">
      <c r="A32" s="1"/>
      <c r="B32" s="40" t="s">
        <v>80</v>
      </c>
      <c r="C32" s="40"/>
      <c r="D32" s="46"/>
    </row>
    <row r="33" spans="1:4" x14ac:dyDescent="0.25">
      <c r="A33" s="1"/>
      <c r="B33" s="40"/>
      <c r="C33" s="40"/>
      <c r="D33" s="46"/>
    </row>
    <row r="34" spans="1:4" x14ac:dyDescent="0.25">
      <c r="A34" s="1"/>
      <c r="B34" s="40"/>
      <c r="C34" s="40"/>
      <c r="D34" s="46"/>
    </row>
    <row r="35" spans="1:4" x14ac:dyDescent="0.25">
      <c r="A35" s="1"/>
      <c r="B35" s="40" t="s">
        <v>80</v>
      </c>
      <c r="C35" s="40"/>
      <c r="D35" s="46"/>
    </row>
    <row r="36" spans="1:4" x14ac:dyDescent="0.25">
      <c r="A36" s="1"/>
      <c r="B36" s="40"/>
      <c r="C36" s="40"/>
      <c r="D36" s="46"/>
    </row>
    <row r="37" spans="1:4" x14ac:dyDescent="0.25">
      <c r="A37" s="1"/>
      <c r="B37" s="40"/>
      <c r="C37" s="40"/>
      <c r="D37" s="46"/>
    </row>
    <row r="38" spans="1:4" x14ac:dyDescent="0.25">
      <c r="A38" s="1"/>
      <c r="B38" s="40"/>
      <c r="C38" s="40"/>
      <c r="D38" s="46"/>
    </row>
    <row r="39" spans="1:4" x14ac:dyDescent="0.25">
      <c r="A39" s="1"/>
      <c r="B39" s="40"/>
      <c r="C39" s="40"/>
      <c r="D39" s="46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2026-02-28T06:34:08Z</dcterms:modified>
</cp:coreProperties>
</file>