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'2кв'!$A$1:$E$48</definedName>
    <definedName name="_xlnm.Print_Area" localSheetId="2">'3кв'!$A$1:$E$50</definedName>
    <definedName name="_xlnm.Print_Area" localSheetId="3">'4кв'!$A$1:$E$50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33" l="1"/>
  <c r="C16" i="33"/>
  <c r="C15" i="33"/>
  <c r="C20" i="33"/>
  <c r="B47" i="32"/>
  <c r="C9" i="33"/>
  <c r="E24" i="32"/>
  <c r="E25" i="32" l="1"/>
  <c r="C19" i="33" l="1"/>
  <c r="C18" i="33"/>
  <c r="C14" i="33"/>
  <c r="C13" i="33"/>
  <c r="C12" i="33"/>
  <c r="C8" i="33"/>
  <c r="C6" i="33"/>
  <c r="C22" i="33" l="1"/>
  <c r="C10" i="33"/>
  <c r="C23" i="33" l="1"/>
  <c r="B45" i="32" l="1"/>
  <c r="E27" i="32"/>
  <c r="B49" i="32" s="1"/>
  <c r="E23" i="32"/>
  <c r="E22" i="32"/>
  <c r="B50" i="32" l="1"/>
  <c r="B50" i="31"/>
  <c r="E25" i="30" l="1"/>
  <c r="E23" i="31" l="1"/>
  <c r="E22" i="31"/>
  <c r="E23" i="30"/>
  <c r="E22" i="30"/>
  <c r="E26" i="30" l="1"/>
  <c r="E27" i="31"/>
  <c r="B49" i="31" s="1"/>
  <c r="B47" i="30"/>
  <c r="E23" i="29"/>
  <c r="E22" i="29"/>
  <c r="E27" i="29" l="1"/>
  <c r="B49" i="29" s="1"/>
  <c r="B50" i="29"/>
  <c r="B44" i="30" s="1"/>
  <c r="B48" i="30" s="1"/>
  <c r="B45" i="31" s="1"/>
</calcChain>
</file>

<file path=xl/sharedStrings.xml><?xml version="1.0" encoding="utf-8"?>
<sst xmlns="http://schemas.openxmlformats.org/spreadsheetml/2006/main" count="264" uniqueCount="101">
  <si>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</si>
  <si>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</si>
  <si>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</si>
  <si>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</si>
  <si>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</si>
  <si>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</si>
  <si>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</si>
  <si>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</si>
  <si>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</si>
  <si>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</si>
  <si>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</si>
  <si>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</si>
  <si>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</si>
  <si>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</si>
  <si>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</si>
  <si>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</si>
  <si>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</si>
  <si>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</si>
  <si>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</si>
  <si>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</si>
  <si>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</si>
  <si>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</si>
  <si>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</si>
  <si>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</si>
  <si>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</si>
  <si>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13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</si>
  <si>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Бессарабова Сергея Васильевича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</si>
  <si>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21.02.2013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</si>
  <si>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</si>
  <si>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</si>
  <si>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</si>
  <si>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</si>
  <si>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</si>
  <si>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</si>
  <si>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Бессарабова С.В.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</si>
  <si>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</si>
  <si>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</si>
  <si>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</si>
  <si>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</si>
  <si>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Общая площадь квартир - 639,8 м2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</si>
  <si>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</si>
  <si>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</si>
  <si>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 ( без стоимости услуги проверки вентканалов)</t>
  </si>
  <si>
    <t xml:space="preserve">определена приложением № 9 к договору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</si>
  <si>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</si>
  <si>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 Бовкун А.А.</t>
  </si>
  <si>
    <t>Предъявлено населению 49789,23</t>
  </si>
  <si>
    <t>за 1 квартал 2025 года</t>
  </si>
  <si>
    <t>31.03.2025 г.</t>
  </si>
  <si>
    <t>Испытание эл. сетей</t>
  </si>
  <si>
    <t>Опиловка деревьев (смета)</t>
  </si>
  <si>
    <t>февраль</t>
  </si>
  <si>
    <t xml:space="preserve">           2. Всего за период с "01" 01 2025 г. по "31" 03 2025 г. выполнено работ (оказано услуг) на общую сумму восемьдесят шесть тысяч тридцать два рубля 52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</si>
  <si>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</si>
  <si>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</si>
  <si>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</si>
  <si>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</si>
  <si>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</si>
  <si>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</si>
  <si>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именуемый в дальнейшем "Заказчик", в лице Пархоменко Марины</t>
  </si>
  <si>
    <t>Заказчик - Собственники МКД, в лице председателя совета МКД Пархоменко М.</t>
  </si>
  <si>
    <t>бетонирование урны</t>
  </si>
  <si>
    <t>июнь</t>
  </si>
  <si>
    <t>ч/час</t>
  </si>
  <si>
    <t xml:space="preserve">           2. Всего за период с "01" 04 2025 г. по "30" 06 2025 г. выполнено работ (оказано услуг) на общую сумму сорок шесть тысяч тридцать четыре рубля 78 копеек</t>
  </si>
  <si>
    <t xml:space="preserve">           2. Всего за период с "01" 07 2025 г. по "30" 09 2025 г. выполнено работ (оказано услуг) на общую сумму сорок восемь тысяч сорок два рубля 58 копеек</t>
  </si>
  <si>
    <t>Предъявлено населению 54914,07</t>
  </si>
  <si>
    <t>доп.соглашение замена вх.дверей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</si>
  <si>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</si>
  <si>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</si>
  <si>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</si>
  <si>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</si>
  <si>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13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</si>
  <si>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</si>
  <si>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</si>
  <si>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</si>
  <si>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</si>
  <si>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</si>
  <si>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</si>
  <si>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</si>
  <si>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</si>
  <si>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</si>
  <si>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</si>
  <si>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</si>
  <si>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</si>
  <si>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</si>
  <si>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</si>
  <si>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</si>
  <si>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</si>
  <si>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Прочистка вентканала (кв.3)</t>
  </si>
  <si>
    <t>ноябрь</t>
  </si>
  <si>
    <t>декабрь</t>
  </si>
  <si>
    <t>Изготовление и установка дверей 2шт( смета)</t>
  </si>
  <si>
    <t xml:space="preserve">           2. Всего за период с "01" 10  2025 г. по "31" 12  2025 г.выполнено работ (оказано услуг) на общую сумму сто двадцать пять тысяч пятьсот двадцать три рубля 60 копеек</t>
  </si>
  <si>
    <t>Оплачено по доп.соглашению замена вх.дверей 2шт</t>
  </si>
  <si>
    <t>Начислено всего 209406,6</t>
  </si>
  <si>
    <t>Непредвиденные работы 4 ч/ч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</si>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</sst>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164" fontId="4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3" fillId="0" borderId="0" xfId="0" applyFont="1" applyBorder="1"/>
    <xf numFmtId="43" fontId="16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4" fillId="0" borderId="1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22" zoomScaleSheetLayoutView="100" workbookViewId="0">
      <selection activeCell="A25" sqref="A25:A26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7.5" customHeight="1" x14ac:dyDescent="0.25">
      <c r="A2" s="65" t="s">
        <v>12</v>
      </c>
      <c r="B2" s="66"/>
      <c r="C2" s="66"/>
      <c r="D2" s="66"/>
      <c r="E2" s="66"/>
    </row>
    <row r="3" spans="1:5" ht="13.9" customHeight="1" x14ac:dyDescent="0.25">
      <c r="A3" s="67" t="s">
        <v>47</v>
      </c>
      <c r="B3" s="67"/>
      <c r="C3" s="67"/>
      <c r="D3" s="67"/>
      <c r="E3" s="67"/>
    </row>
    <row r="4" spans="1:5" s="1" customFormat="1" ht="15.75" x14ac:dyDescent="0.25">
      <c r="A4" s="22" t="s">
        <v>13</v>
      </c>
      <c r="B4" s="23"/>
      <c r="C4" s="23"/>
      <c r="D4" s="25"/>
      <c r="E4" s="24" t="s">
        <v>48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26</v>
      </c>
      <c r="B9" s="56"/>
      <c r="C9" s="56"/>
      <c r="D9" s="56"/>
      <c r="E9" s="56"/>
    </row>
    <row r="10" spans="1:5" ht="21" customHeight="1" x14ac:dyDescent="0.25">
      <c r="A10" s="69" t="s">
        <v>14</v>
      </c>
      <c r="B10" s="70"/>
      <c r="C10" s="70"/>
      <c r="D10" s="70"/>
      <c r="E10" s="70"/>
    </row>
    <row r="11" spans="1:5" ht="30.6" customHeight="1" x14ac:dyDescent="0.25">
      <c r="A11" s="56" t="s">
        <v>27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ht="20.25" customHeight="1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44</v>
      </c>
      <c r="B15" s="56"/>
      <c r="C15" s="56"/>
      <c r="D15" s="56"/>
      <c r="E15" s="56"/>
    </row>
    <row r="16" spans="1:5" ht="15.6" customHeight="1" x14ac:dyDescent="0.25">
      <c r="A16" s="60" t="s">
        <v>16</v>
      </c>
      <c r="B16" s="61"/>
      <c r="C16" s="61"/>
      <c r="D16" s="61"/>
      <c r="E16" s="61"/>
    </row>
    <row r="17" spans="1:7" ht="30" customHeight="1" x14ac:dyDescent="0.25">
      <c r="A17" s="56" t="s">
        <v>17</v>
      </c>
      <c r="B17" s="56"/>
      <c r="C17" s="56"/>
      <c r="D17" s="56"/>
      <c r="E17" s="56"/>
    </row>
    <row r="18" spans="1:7" ht="61.15" customHeight="1" x14ac:dyDescent="0.25">
      <c r="A18" s="56" t="s">
        <v>28</v>
      </c>
      <c r="B18" s="56"/>
      <c r="C18" s="56"/>
      <c r="D18" s="56"/>
      <c r="E18" s="56"/>
    </row>
    <row r="19" spans="1:7" ht="28.5" customHeight="1" x14ac:dyDescent="0.25">
      <c r="A19" s="62" t="s">
        <v>29</v>
      </c>
      <c r="B19" s="62"/>
      <c r="C19" s="62"/>
      <c r="D19" s="62"/>
      <c r="E19" s="62"/>
    </row>
    <row r="20" spans="1:7" x14ac:dyDescent="0.25">
      <c r="A20" s="62"/>
      <c r="B20" s="62"/>
      <c r="C20" s="62"/>
      <c r="D20" s="62"/>
      <c r="E20" s="62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7" t="s">
        <v>42</v>
      </c>
      <c r="B22" s="27" t="s">
        <v>43</v>
      </c>
      <c r="C22" s="3" t="s">
        <v>4</v>
      </c>
      <c r="D22" s="3">
        <v>18.920000000000002</v>
      </c>
      <c r="E22" s="7">
        <f>D22*F20*G20</f>
        <v>36315.047999999995</v>
      </c>
    </row>
    <row r="23" spans="1:7" x14ac:dyDescent="0.25">
      <c r="A23" s="6" t="s">
        <v>40</v>
      </c>
      <c r="B23" s="27" t="s">
        <v>23</v>
      </c>
      <c r="C23" s="3" t="s">
        <v>4</v>
      </c>
      <c r="D23" s="3">
        <v>4.68</v>
      </c>
      <c r="E23" s="7">
        <f>D23*F20*G20</f>
        <v>8982.7919999999995</v>
      </c>
    </row>
    <row r="24" spans="1:7" x14ac:dyDescent="0.25">
      <c r="A24" s="6" t="s">
        <v>30</v>
      </c>
      <c r="B24" s="27" t="s">
        <v>31</v>
      </c>
      <c r="C24" s="3" t="s">
        <v>32</v>
      </c>
      <c r="D24" s="3"/>
      <c r="E24" s="7">
        <v>390</v>
      </c>
    </row>
    <row r="25" spans="1:7" x14ac:dyDescent="0.25">
      <c r="A25" s="6" t="s">
        <v>49</v>
      </c>
      <c r="B25" s="27" t="s">
        <v>31</v>
      </c>
      <c r="C25" s="19" t="s">
        <v>32</v>
      </c>
      <c r="D25" s="26"/>
      <c r="E25" s="20">
        <v>19800</v>
      </c>
    </row>
    <row r="26" spans="1:7" x14ac:dyDescent="0.25">
      <c r="A26" s="29" t="s">
        <v>50</v>
      </c>
      <c r="B26" s="28" t="s">
        <v>51</v>
      </c>
      <c r="C26" s="19" t="s">
        <v>32</v>
      </c>
      <c r="D26" s="21"/>
      <c r="E26" s="20">
        <v>20544.68</v>
      </c>
    </row>
    <row r="27" spans="1:7" s="12" customFormat="1" ht="14.25" x14ac:dyDescent="0.2">
      <c r="A27" s="8" t="s">
        <v>24</v>
      </c>
      <c r="B27" s="9"/>
      <c r="C27" s="10"/>
      <c r="D27" s="10"/>
      <c r="E27" s="11">
        <f>SUM(E22:E26)</f>
        <v>86032.51999999999</v>
      </c>
    </row>
    <row r="29" spans="1:7" ht="40.5" customHeight="1" x14ac:dyDescent="0.25">
      <c r="A29" s="63" t="s">
        <v>52</v>
      </c>
      <c r="B29" s="63"/>
      <c r="C29" s="63"/>
      <c r="D29" s="63"/>
      <c r="E29" s="63"/>
    </row>
    <row r="30" spans="1:7" ht="33.75" customHeight="1" x14ac:dyDescent="0.25">
      <c r="A30" s="56" t="s">
        <v>21</v>
      </c>
      <c r="B30" s="56"/>
      <c r="C30" s="56"/>
      <c r="D30" s="56"/>
      <c r="E30" s="56"/>
    </row>
    <row r="31" spans="1:7" x14ac:dyDescent="0.25">
      <c r="A31" s="56" t="s">
        <v>20</v>
      </c>
      <c r="B31" s="56"/>
      <c r="C31" s="56"/>
      <c r="D31" s="56"/>
      <c r="E31" s="56"/>
    </row>
    <row r="32" spans="1:7" ht="34.5" customHeight="1" x14ac:dyDescent="0.25">
      <c r="A32" s="56" t="s">
        <v>33</v>
      </c>
      <c r="B32" s="56"/>
      <c r="C32" s="56"/>
      <c r="D32" s="56"/>
      <c r="E32" s="56"/>
    </row>
    <row r="33" spans="1:6" ht="16.5" customHeight="1" x14ac:dyDescent="0.25">
      <c r="A33" s="56" t="s">
        <v>18</v>
      </c>
      <c r="B33" s="56"/>
      <c r="C33" s="56"/>
      <c r="D33" s="56"/>
      <c r="E33" s="56"/>
    </row>
    <row r="34" spans="1:6" x14ac:dyDescent="0.25">
      <c r="A34" s="59" t="s">
        <v>5</v>
      </c>
      <c r="B34" s="59"/>
      <c r="C34" s="59"/>
      <c r="D34" s="59"/>
      <c r="E34" s="59"/>
    </row>
    <row r="35" spans="1:6" x14ac:dyDescent="0.25">
      <c r="A35" s="56" t="s">
        <v>18</v>
      </c>
      <c r="B35" s="56"/>
      <c r="C35" s="56"/>
      <c r="D35" s="56"/>
      <c r="E35" s="56"/>
    </row>
    <row r="36" spans="1:6" x14ac:dyDescent="0.25">
      <c r="A36" s="57" t="s">
        <v>45</v>
      </c>
      <c r="B36" s="57"/>
      <c r="C36" s="57"/>
      <c r="D36" s="57"/>
      <c r="E36" s="57"/>
    </row>
    <row r="37" spans="1:6" x14ac:dyDescent="0.25">
      <c r="B37" s="58" t="s">
        <v>19</v>
      </c>
      <c r="C37" s="58"/>
      <c r="D37" s="58"/>
      <c r="E37" s="5" t="s">
        <v>6</v>
      </c>
    </row>
    <row r="38" spans="1:6" x14ac:dyDescent="0.25">
      <c r="A38" s="32"/>
      <c r="B38" s="32"/>
      <c r="C38" s="32"/>
      <c r="D38" s="32"/>
      <c r="E38" s="32"/>
    </row>
    <row r="39" spans="1:6" x14ac:dyDescent="0.25">
      <c r="A39" s="57" t="s">
        <v>34</v>
      </c>
      <c r="B39" s="57"/>
      <c r="C39" s="57"/>
      <c r="D39" s="57"/>
      <c r="E39" s="57"/>
    </row>
    <row r="40" spans="1:6" x14ac:dyDescent="0.25">
      <c r="B40" s="58" t="s">
        <v>19</v>
      </c>
      <c r="C40" s="58"/>
      <c r="D40" s="58"/>
      <c r="E40" s="5" t="s">
        <v>6</v>
      </c>
    </row>
    <row r="43" spans="1:6" x14ac:dyDescent="0.25">
      <c r="A43" s="30" t="s">
        <v>39</v>
      </c>
    </row>
    <row r="44" spans="1:6" x14ac:dyDescent="0.25">
      <c r="A44" s="12" t="s">
        <v>35</v>
      </c>
    </row>
    <row r="45" spans="1:6" x14ac:dyDescent="0.25">
      <c r="A45" s="2" t="s">
        <v>41</v>
      </c>
      <c r="B45" s="13">
        <v>7530.74</v>
      </c>
    </row>
    <row r="46" spans="1:6" x14ac:dyDescent="0.25">
      <c r="A46" s="15" t="s">
        <v>46</v>
      </c>
      <c r="B46" s="14"/>
    </row>
    <row r="47" spans="1:6" x14ac:dyDescent="0.25">
      <c r="A47" s="2" t="s">
        <v>37</v>
      </c>
      <c r="B47" s="14">
        <v>48160.15</v>
      </c>
      <c r="F47" s="18"/>
    </row>
    <row r="48" spans="1:6" x14ac:dyDescent="0.25">
      <c r="B48" s="14"/>
      <c r="F48" s="18"/>
    </row>
    <row r="49" spans="1:2" ht="30" x14ac:dyDescent="0.25">
      <c r="A49" s="31" t="s">
        <v>38</v>
      </c>
      <c r="B49" s="14">
        <f>E27</f>
        <v>86032.51999999999</v>
      </c>
    </row>
    <row r="50" spans="1:2" x14ac:dyDescent="0.25">
      <c r="A50" s="12" t="s">
        <v>36</v>
      </c>
      <c r="B50" s="16">
        <f>B45+B47+B48-B49</f>
        <v>-30341.62999999999</v>
      </c>
    </row>
    <row r="52" spans="1:2" x14ac:dyDescent="0.25">
      <c r="B52" s="2">
        <v>7530.74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31" zoomScaleSheetLayoutView="100" workbookViewId="0">
      <selection activeCell="A7" sqref="A7:E7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7.5" customHeight="1" x14ac:dyDescent="0.25">
      <c r="A2" s="65" t="s">
        <v>12</v>
      </c>
      <c r="B2" s="66"/>
      <c r="C2" s="66"/>
      <c r="D2" s="66"/>
      <c r="E2" s="66"/>
    </row>
    <row r="3" spans="1:5" ht="13.9" customHeight="1" x14ac:dyDescent="0.25">
      <c r="A3" s="67" t="s">
        <v>53</v>
      </c>
      <c r="B3" s="67"/>
      <c r="C3" s="67"/>
      <c r="D3" s="67"/>
      <c r="E3" s="67"/>
    </row>
    <row r="4" spans="1:5" s="1" customFormat="1" ht="15.75" x14ac:dyDescent="0.25">
      <c r="A4" s="22" t="s">
        <v>13</v>
      </c>
      <c r="B4" s="23"/>
      <c r="C4" s="23"/>
      <c r="D4" s="25"/>
      <c r="E4" s="24" t="s">
        <v>54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59</v>
      </c>
      <c r="B9" s="56"/>
      <c r="C9" s="56"/>
      <c r="D9" s="56"/>
      <c r="E9" s="56"/>
    </row>
    <row r="10" spans="1:5" ht="21" customHeight="1" x14ac:dyDescent="0.25">
      <c r="A10" s="69" t="s">
        <v>14</v>
      </c>
      <c r="B10" s="70"/>
      <c r="C10" s="70"/>
      <c r="D10" s="70"/>
      <c r="E10" s="70"/>
    </row>
    <row r="11" spans="1:5" ht="30.6" customHeight="1" x14ac:dyDescent="0.25">
      <c r="A11" s="56" t="s">
        <v>27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ht="20.25" customHeight="1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44</v>
      </c>
      <c r="B15" s="56"/>
      <c r="C15" s="56"/>
      <c r="D15" s="56"/>
      <c r="E15" s="56"/>
    </row>
    <row r="16" spans="1:5" ht="15.6" customHeight="1" x14ac:dyDescent="0.25">
      <c r="A16" s="60" t="s">
        <v>16</v>
      </c>
      <c r="B16" s="61"/>
      <c r="C16" s="61"/>
      <c r="D16" s="61"/>
      <c r="E16" s="61"/>
    </row>
    <row r="17" spans="1:7" ht="30" customHeight="1" x14ac:dyDescent="0.25">
      <c r="A17" s="56" t="s">
        <v>17</v>
      </c>
      <c r="B17" s="56"/>
      <c r="C17" s="56"/>
      <c r="D17" s="56"/>
      <c r="E17" s="56"/>
    </row>
    <row r="18" spans="1:7" ht="61.15" customHeight="1" x14ac:dyDescent="0.25">
      <c r="A18" s="56" t="s">
        <v>28</v>
      </c>
      <c r="B18" s="56"/>
      <c r="C18" s="56"/>
      <c r="D18" s="56"/>
      <c r="E18" s="56"/>
    </row>
    <row r="19" spans="1:7" ht="28.5" customHeight="1" x14ac:dyDescent="0.25">
      <c r="A19" s="62" t="s">
        <v>29</v>
      </c>
      <c r="B19" s="62"/>
      <c r="C19" s="62"/>
      <c r="D19" s="62"/>
      <c r="E19" s="62"/>
    </row>
    <row r="20" spans="1:7" x14ac:dyDescent="0.25">
      <c r="A20" s="62"/>
      <c r="B20" s="62"/>
      <c r="C20" s="62"/>
      <c r="D20" s="62"/>
      <c r="E20" s="62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7" t="s">
        <v>42</v>
      </c>
      <c r="B22" s="27" t="s">
        <v>43</v>
      </c>
      <c r="C22" s="3" t="s">
        <v>4</v>
      </c>
      <c r="D22" s="3">
        <v>18.920000000000002</v>
      </c>
      <c r="E22" s="7">
        <f>D22*F20*G20</f>
        <v>36315.047999999995</v>
      </c>
    </row>
    <row r="23" spans="1:7" x14ac:dyDescent="0.25">
      <c r="A23" s="6" t="s">
        <v>40</v>
      </c>
      <c r="B23" s="27" t="s">
        <v>23</v>
      </c>
      <c r="C23" s="3" t="s">
        <v>4</v>
      </c>
      <c r="D23" s="3">
        <v>4.68</v>
      </c>
      <c r="E23" s="7">
        <f>D23*F20*G20</f>
        <v>8982.7919999999995</v>
      </c>
    </row>
    <row r="24" spans="1:7" x14ac:dyDescent="0.25">
      <c r="A24" s="6" t="s">
        <v>30</v>
      </c>
      <c r="B24" s="27" t="s">
        <v>55</v>
      </c>
      <c r="C24" s="3" t="s">
        <v>32</v>
      </c>
      <c r="D24" s="3"/>
      <c r="E24" s="7">
        <v>69.42</v>
      </c>
    </row>
    <row r="25" spans="1:7" x14ac:dyDescent="0.25">
      <c r="A25" s="6" t="s">
        <v>61</v>
      </c>
      <c r="B25" s="27" t="s">
        <v>62</v>
      </c>
      <c r="C25" s="3" t="s">
        <v>63</v>
      </c>
      <c r="D25" s="3">
        <v>2</v>
      </c>
      <c r="E25" s="7">
        <f>D25*333.76</f>
        <v>667.52</v>
      </c>
    </row>
    <row r="26" spans="1:7" s="12" customFormat="1" ht="14.25" x14ac:dyDescent="0.2">
      <c r="A26" s="8" t="s">
        <v>24</v>
      </c>
      <c r="B26" s="9"/>
      <c r="C26" s="10"/>
      <c r="D26" s="10"/>
      <c r="E26" s="11">
        <f>SUM(E22:E25)</f>
        <v>46034.779999999992</v>
      </c>
    </row>
    <row r="28" spans="1:7" ht="40.5" customHeight="1" x14ac:dyDescent="0.25">
      <c r="A28" s="63" t="s">
        <v>64</v>
      </c>
      <c r="B28" s="63"/>
      <c r="C28" s="63"/>
      <c r="D28" s="63"/>
      <c r="E28" s="63"/>
    </row>
    <row r="29" spans="1:7" ht="33.75" customHeight="1" x14ac:dyDescent="0.25">
      <c r="A29" s="56" t="s">
        <v>21</v>
      </c>
      <c r="B29" s="56"/>
      <c r="C29" s="56"/>
      <c r="D29" s="56"/>
      <c r="E29" s="56"/>
    </row>
    <row r="30" spans="1:7" x14ac:dyDescent="0.25">
      <c r="A30" s="56" t="s">
        <v>20</v>
      </c>
      <c r="B30" s="56"/>
      <c r="C30" s="56"/>
      <c r="D30" s="56"/>
      <c r="E30" s="56"/>
    </row>
    <row r="31" spans="1:7" ht="34.5" customHeight="1" x14ac:dyDescent="0.25">
      <c r="A31" s="56" t="s">
        <v>33</v>
      </c>
      <c r="B31" s="56"/>
      <c r="C31" s="56"/>
      <c r="D31" s="56"/>
      <c r="E31" s="56"/>
    </row>
    <row r="32" spans="1:7" ht="16.5" customHeight="1" x14ac:dyDescent="0.25">
      <c r="A32" s="56" t="s">
        <v>18</v>
      </c>
      <c r="B32" s="56"/>
      <c r="C32" s="56"/>
      <c r="D32" s="56"/>
      <c r="E32" s="56"/>
    </row>
    <row r="33" spans="1:6" x14ac:dyDescent="0.25">
      <c r="A33" s="59" t="s">
        <v>5</v>
      </c>
      <c r="B33" s="59"/>
      <c r="C33" s="59"/>
      <c r="D33" s="59"/>
      <c r="E33" s="59"/>
    </row>
    <row r="34" spans="1:6" x14ac:dyDescent="0.25">
      <c r="A34" s="56" t="s">
        <v>18</v>
      </c>
      <c r="B34" s="56"/>
      <c r="C34" s="56"/>
      <c r="D34" s="56"/>
      <c r="E34" s="56"/>
    </row>
    <row r="35" spans="1:6" x14ac:dyDescent="0.25">
      <c r="A35" s="57" t="s">
        <v>45</v>
      </c>
      <c r="B35" s="57"/>
      <c r="C35" s="57"/>
      <c r="D35" s="57"/>
      <c r="E35" s="57"/>
    </row>
    <row r="36" spans="1:6" x14ac:dyDescent="0.25">
      <c r="B36" s="58" t="s">
        <v>19</v>
      </c>
      <c r="C36" s="58"/>
      <c r="D36" s="58"/>
      <c r="E36" s="5" t="s">
        <v>6</v>
      </c>
    </row>
    <row r="37" spans="1:6" x14ac:dyDescent="0.25">
      <c r="A37" s="34"/>
      <c r="B37" s="34"/>
      <c r="C37" s="34"/>
      <c r="D37" s="34"/>
      <c r="E37" s="34"/>
    </row>
    <row r="38" spans="1:6" x14ac:dyDescent="0.25">
      <c r="A38" s="57" t="s">
        <v>60</v>
      </c>
      <c r="B38" s="57"/>
      <c r="C38" s="57"/>
      <c r="D38" s="57"/>
      <c r="E38" s="57"/>
    </row>
    <row r="39" spans="1:6" x14ac:dyDescent="0.25">
      <c r="B39" s="58" t="s">
        <v>19</v>
      </c>
      <c r="C39" s="58"/>
      <c r="D39" s="58"/>
      <c r="E39" s="5" t="s">
        <v>6</v>
      </c>
    </row>
    <row r="42" spans="1:6" x14ac:dyDescent="0.25">
      <c r="A42" s="30" t="s">
        <v>39</v>
      </c>
    </row>
    <row r="43" spans="1:6" x14ac:dyDescent="0.25">
      <c r="A43" s="12" t="s">
        <v>35</v>
      </c>
    </row>
    <row r="44" spans="1:6" x14ac:dyDescent="0.25">
      <c r="A44" s="2" t="s">
        <v>41</v>
      </c>
      <c r="B44" s="13">
        <f>'1кв'!B50</f>
        <v>-30341.62999999999</v>
      </c>
    </row>
    <row r="45" spans="1:6" x14ac:dyDescent="0.25">
      <c r="A45" s="15" t="s">
        <v>46</v>
      </c>
      <c r="B45" s="14"/>
    </row>
    <row r="46" spans="1:6" ht="14.25" customHeight="1" x14ac:dyDescent="0.25">
      <c r="A46" s="2" t="s">
        <v>37</v>
      </c>
      <c r="B46" s="14">
        <v>49345.67</v>
      </c>
      <c r="F46" s="18"/>
    </row>
    <row r="47" spans="1:6" ht="30" x14ac:dyDescent="0.25">
      <c r="A47" s="36" t="s">
        <v>38</v>
      </c>
      <c r="B47" s="14">
        <f>E26</f>
        <v>46034.779999999992</v>
      </c>
    </row>
    <row r="48" spans="1:6" x14ac:dyDescent="0.25">
      <c r="A48" s="12" t="s">
        <v>36</v>
      </c>
      <c r="B48" s="16">
        <f>B44+B46-B47</f>
        <v>-27030.739999999983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1" zoomScaleSheetLayoutView="100" workbookViewId="0">
      <selection activeCell="B51" sqref="B51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7.5" customHeight="1" x14ac:dyDescent="0.25">
      <c r="A2" s="65" t="s">
        <v>12</v>
      </c>
      <c r="B2" s="66"/>
      <c r="C2" s="66"/>
      <c r="D2" s="66"/>
      <c r="E2" s="66"/>
    </row>
    <row r="3" spans="1:5" ht="13.9" customHeight="1" x14ac:dyDescent="0.25">
      <c r="A3" s="67" t="s">
        <v>56</v>
      </c>
      <c r="B3" s="67"/>
      <c r="C3" s="67"/>
      <c r="D3" s="67"/>
      <c r="E3" s="67"/>
    </row>
    <row r="4" spans="1:5" s="1" customFormat="1" ht="15.75" x14ac:dyDescent="0.25">
      <c r="A4" s="22" t="s">
        <v>13</v>
      </c>
      <c r="B4" s="23"/>
      <c r="C4" s="23"/>
      <c r="D4" s="25"/>
      <c r="E4" s="24" t="s">
        <v>57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26</v>
      </c>
      <c r="B9" s="56"/>
      <c r="C9" s="56"/>
      <c r="D9" s="56"/>
      <c r="E9" s="56"/>
    </row>
    <row r="10" spans="1:5" ht="21" customHeight="1" x14ac:dyDescent="0.25">
      <c r="A10" s="69" t="s">
        <v>14</v>
      </c>
      <c r="B10" s="70"/>
      <c r="C10" s="70"/>
      <c r="D10" s="70"/>
      <c r="E10" s="70"/>
    </row>
    <row r="11" spans="1:5" ht="30.6" customHeight="1" x14ac:dyDescent="0.25">
      <c r="A11" s="56" t="s">
        <v>27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ht="20.25" customHeight="1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44</v>
      </c>
      <c r="B15" s="56"/>
      <c r="C15" s="56"/>
      <c r="D15" s="56"/>
      <c r="E15" s="56"/>
    </row>
    <row r="16" spans="1:5" ht="15.6" customHeight="1" x14ac:dyDescent="0.25">
      <c r="A16" s="60" t="s">
        <v>16</v>
      </c>
      <c r="B16" s="61"/>
      <c r="C16" s="61"/>
      <c r="D16" s="61"/>
      <c r="E16" s="61"/>
    </row>
    <row r="17" spans="1:7" ht="30" customHeight="1" x14ac:dyDescent="0.25">
      <c r="A17" s="56" t="s">
        <v>17</v>
      </c>
      <c r="B17" s="56"/>
      <c r="C17" s="56"/>
      <c r="D17" s="56"/>
      <c r="E17" s="56"/>
    </row>
    <row r="18" spans="1:7" ht="61.15" customHeight="1" x14ac:dyDescent="0.25">
      <c r="A18" s="56" t="s">
        <v>28</v>
      </c>
      <c r="B18" s="56"/>
      <c r="C18" s="56"/>
      <c r="D18" s="56"/>
      <c r="E18" s="56"/>
    </row>
    <row r="19" spans="1:7" ht="28.5" customHeight="1" x14ac:dyDescent="0.25">
      <c r="A19" s="62" t="s">
        <v>29</v>
      </c>
      <c r="B19" s="62"/>
      <c r="C19" s="62"/>
      <c r="D19" s="62"/>
      <c r="E19" s="62"/>
    </row>
    <row r="20" spans="1:7" x14ac:dyDescent="0.25">
      <c r="A20" s="62"/>
      <c r="B20" s="62"/>
      <c r="C20" s="62"/>
      <c r="D20" s="62"/>
      <c r="E20" s="62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7" t="s">
        <v>42</v>
      </c>
      <c r="B22" s="27" t="s">
        <v>43</v>
      </c>
      <c r="C22" s="3" t="s">
        <v>4</v>
      </c>
      <c r="D22" s="3">
        <v>19.91</v>
      </c>
      <c r="E22" s="7">
        <f>D22*F20*G20</f>
        <v>38215.254000000001</v>
      </c>
    </row>
    <row r="23" spans="1:7" x14ac:dyDescent="0.25">
      <c r="A23" s="6" t="s">
        <v>40</v>
      </c>
      <c r="B23" s="27" t="s">
        <v>23</v>
      </c>
      <c r="C23" s="3" t="s">
        <v>4</v>
      </c>
      <c r="D23" s="3">
        <v>5.12</v>
      </c>
      <c r="E23" s="7">
        <f>D23*F20*G20</f>
        <v>9827.3279999999995</v>
      </c>
    </row>
    <row r="24" spans="1:7" x14ac:dyDescent="0.25">
      <c r="A24" s="6" t="s">
        <v>30</v>
      </c>
      <c r="B24" s="27" t="s">
        <v>58</v>
      </c>
      <c r="C24" s="3" t="s">
        <v>32</v>
      </c>
      <c r="D24" s="3"/>
      <c r="E24" s="7">
        <v>0</v>
      </c>
    </row>
    <row r="25" spans="1:7" x14ac:dyDescent="0.25">
      <c r="A25" s="6"/>
      <c r="B25" s="27"/>
      <c r="C25" s="19"/>
      <c r="D25" s="26"/>
      <c r="E25" s="20"/>
    </row>
    <row r="26" spans="1:7" x14ac:dyDescent="0.25">
      <c r="A26" s="29"/>
      <c r="B26" s="28"/>
      <c r="C26" s="19"/>
      <c r="D26" s="21"/>
      <c r="E26" s="20"/>
    </row>
    <row r="27" spans="1:7" s="12" customFormat="1" ht="14.25" x14ac:dyDescent="0.2">
      <c r="A27" s="8" t="s">
        <v>24</v>
      </c>
      <c r="B27" s="9"/>
      <c r="C27" s="10"/>
      <c r="D27" s="10"/>
      <c r="E27" s="11">
        <f>SUM(E22:E26)</f>
        <v>48042.582000000002</v>
      </c>
    </row>
    <row r="29" spans="1:7" ht="40.5" customHeight="1" x14ac:dyDescent="0.25">
      <c r="A29" s="63" t="s">
        <v>65</v>
      </c>
      <c r="B29" s="63"/>
      <c r="C29" s="63"/>
      <c r="D29" s="63"/>
      <c r="E29" s="63"/>
    </row>
    <row r="30" spans="1:7" ht="33.75" customHeight="1" x14ac:dyDescent="0.25">
      <c r="A30" s="56" t="s">
        <v>21</v>
      </c>
      <c r="B30" s="56"/>
      <c r="C30" s="56"/>
      <c r="D30" s="56"/>
      <c r="E30" s="56"/>
    </row>
    <row r="31" spans="1:7" x14ac:dyDescent="0.25">
      <c r="A31" s="56" t="s">
        <v>20</v>
      </c>
      <c r="B31" s="56"/>
      <c r="C31" s="56"/>
      <c r="D31" s="56"/>
      <c r="E31" s="56"/>
    </row>
    <row r="32" spans="1:7" ht="34.5" customHeight="1" x14ac:dyDescent="0.25">
      <c r="A32" s="56" t="s">
        <v>33</v>
      </c>
      <c r="B32" s="56"/>
      <c r="C32" s="56"/>
      <c r="D32" s="56"/>
      <c r="E32" s="56"/>
    </row>
    <row r="33" spans="1:6" ht="16.5" customHeight="1" x14ac:dyDescent="0.25">
      <c r="A33" s="56" t="s">
        <v>18</v>
      </c>
      <c r="B33" s="56"/>
      <c r="C33" s="56"/>
      <c r="D33" s="56"/>
      <c r="E33" s="56"/>
    </row>
    <row r="34" spans="1:6" x14ac:dyDescent="0.25">
      <c r="A34" s="59" t="s">
        <v>5</v>
      </c>
      <c r="B34" s="59"/>
      <c r="C34" s="59"/>
      <c r="D34" s="59"/>
      <c r="E34" s="59"/>
    </row>
    <row r="35" spans="1:6" x14ac:dyDescent="0.25">
      <c r="A35" s="56" t="s">
        <v>18</v>
      </c>
      <c r="B35" s="56"/>
      <c r="C35" s="56"/>
      <c r="D35" s="56"/>
      <c r="E35" s="56"/>
    </row>
    <row r="36" spans="1:6" x14ac:dyDescent="0.25">
      <c r="A36" s="57" t="s">
        <v>45</v>
      </c>
      <c r="B36" s="57"/>
      <c r="C36" s="57"/>
      <c r="D36" s="57"/>
      <c r="E36" s="57"/>
    </row>
    <row r="37" spans="1:6" x14ac:dyDescent="0.25">
      <c r="B37" s="58" t="s">
        <v>19</v>
      </c>
      <c r="C37" s="58"/>
      <c r="D37" s="58"/>
      <c r="E37" s="5" t="s">
        <v>6</v>
      </c>
    </row>
    <row r="38" spans="1:6" x14ac:dyDescent="0.25">
      <c r="A38" s="34"/>
      <c r="B38" s="34"/>
      <c r="C38" s="34"/>
      <c r="D38" s="34"/>
      <c r="E38" s="34"/>
    </row>
    <row r="39" spans="1:6" x14ac:dyDescent="0.25">
      <c r="A39" s="57" t="s">
        <v>34</v>
      </c>
      <c r="B39" s="57"/>
      <c r="C39" s="57"/>
      <c r="D39" s="57"/>
      <c r="E39" s="57"/>
    </row>
    <row r="40" spans="1:6" x14ac:dyDescent="0.25">
      <c r="B40" s="58" t="s">
        <v>19</v>
      </c>
      <c r="C40" s="58"/>
      <c r="D40" s="58"/>
      <c r="E40" s="5" t="s">
        <v>6</v>
      </c>
    </row>
    <row r="43" spans="1:6" x14ac:dyDescent="0.25">
      <c r="A43" s="30" t="s">
        <v>39</v>
      </c>
    </row>
    <row r="44" spans="1:6" x14ac:dyDescent="0.25">
      <c r="A44" s="12" t="s">
        <v>35</v>
      </c>
    </row>
    <row r="45" spans="1:6" x14ac:dyDescent="0.25">
      <c r="A45" s="2" t="s">
        <v>41</v>
      </c>
      <c r="B45" s="13">
        <f>'2кв'!B48</f>
        <v>-27030.739999999983</v>
      </c>
    </row>
    <row r="46" spans="1:6" x14ac:dyDescent="0.25">
      <c r="A46" s="15" t="s">
        <v>66</v>
      </c>
      <c r="B46" s="14"/>
    </row>
    <row r="47" spans="1:6" ht="14.25" customHeight="1" x14ac:dyDescent="0.25">
      <c r="A47" s="2" t="s">
        <v>37</v>
      </c>
      <c r="B47" s="14">
        <v>50594.91</v>
      </c>
      <c r="F47" s="18"/>
    </row>
    <row r="48" spans="1:6" ht="14.25" customHeight="1" x14ac:dyDescent="0.25">
      <c r="A48" s="2" t="s">
        <v>67</v>
      </c>
      <c r="B48" s="14">
        <v>23849.279999999999</v>
      </c>
      <c r="F48" s="18"/>
    </row>
    <row r="49" spans="1:2" ht="30" x14ac:dyDescent="0.25">
      <c r="A49" s="36" t="s">
        <v>38</v>
      </c>
      <c r="B49" s="14">
        <f>E27</f>
        <v>48042.582000000002</v>
      </c>
    </row>
    <row r="50" spans="1:2" x14ac:dyDescent="0.25">
      <c r="A50" s="12" t="s">
        <v>36</v>
      </c>
      <c r="B50" s="16">
        <f>B45+B47+B48-B49</f>
        <v>-629.13199999998324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2" zoomScaleSheetLayoutView="100" workbookViewId="0">
      <selection activeCell="A29" sqref="A29:E29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7.5" customHeight="1" x14ac:dyDescent="0.25">
      <c r="A2" s="65" t="s">
        <v>12</v>
      </c>
      <c r="B2" s="66"/>
      <c r="C2" s="66"/>
      <c r="D2" s="66"/>
      <c r="E2" s="66"/>
    </row>
    <row r="3" spans="1:5" ht="13.9" customHeight="1" x14ac:dyDescent="0.25">
      <c r="A3" s="67" t="s">
        <v>68</v>
      </c>
      <c r="B3" s="67"/>
      <c r="C3" s="67"/>
      <c r="D3" s="67"/>
      <c r="E3" s="67"/>
    </row>
    <row r="4" spans="1:5" s="1" customFormat="1" ht="15.75" x14ac:dyDescent="0.25">
      <c r="A4" s="40" t="s">
        <v>13</v>
      </c>
      <c r="B4" s="4"/>
      <c r="C4" s="4"/>
      <c r="D4" s="2"/>
      <c r="E4" s="41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26</v>
      </c>
      <c r="B9" s="56"/>
      <c r="C9" s="56"/>
      <c r="D9" s="56"/>
      <c r="E9" s="56"/>
    </row>
    <row r="10" spans="1:5" ht="21" customHeight="1" x14ac:dyDescent="0.25">
      <c r="A10" s="69" t="s">
        <v>14</v>
      </c>
      <c r="B10" s="70"/>
      <c r="C10" s="70"/>
      <c r="D10" s="70"/>
      <c r="E10" s="70"/>
    </row>
    <row r="11" spans="1:5" ht="30.6" customHeight="1" x14ac:dyDescent="0.25">
      <c r="A11" s="56" t="s">
        <v>27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ht="20.25" customHeight="1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44</v>
      </c>
      <c r="B15" s="56"/>
      <c r="C15" s="56"/>
      <c r="D15" s="56"/>
      <c r="E15" s="56"/>
    </row>
    <row r="16" spans="1:5" ht="15.6" customHeight="1" x14ac:dyDescent="0.25">
      <c r="A16" s="60" t="s">
        <v>16</v>
      </c>
      <c r="B16" s="61"/>
      <c r="C16" s="61"/>
      <c r="D16" s="61"/>
      <c r="E16" s="61"/>
    </row>
    <row r="17" spans="1:7" ht="30" customHeight="1" x14ac:dyDescent="0.25">
      <c r="A17" s="56" t="s">
        <v>17</v>
      </c>
      <c r="B17" s="56"/>
      <c r="C17" s="56"/>
      <c r="D17" s="56"/>
      <c r="E17" s="56"/>
    </row>
    <row r="18" spans="1:7" ht="61.15" customHeight="1" x14ac:dyDescent="0.25">
      <c r="A18" s="56" t="s">
        <v>28</v>
      </c>
      <c r="B18" s="56"/>
      <c r="C18" s="56"/>
      <c r="D18" s="56"/>
      <c r="E18" s="56"/>
    </row>
    <row r="19" spans="1:7" ht="28.5" customHeight="1" x14ac:dyDescent="0.25">
      <c r="A19" s="62" t="s">
        <v>29</v>
      </c>
      <c r="B19" s="62"/>
      <c r="C19" s="62"/>
      <c r="D19" s="62"/>
      <c r="E19" s="62"/>
    </row>
    <row r="20" spans="1:7" x14ac:dyDescent="0.25">
      <c r="A20" s="62"/>
      <c r="B20" s="62"/>
      <c r="C20" s="62"/>
      <c r="D20" s="62"/>
      <c r="E20" s="62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7" t="s">
        <v>42</v>
      </c>
      <c r="B22" s="27" t="s">
        <v>43</v>
      </c>
      <c r="C22" s="3" t="s">
        <v>4</v>
      </c>
      <c r="D22" s="3">
        <v>19.91</v>
      </c>
      <c r="E22" s="7">
        <f>D22*F20*G20</f>
        <v>38215.254000000001</v>
      </c>
    </row>
    <row r="23" spans="1:7" x14ac:dyDescent="0.25">
      <c r="A23" s="6" t="s">
        <v>40</v>
      </c>
      <c r="B23" s="27" t="s">
        <v>23</v>
      </c>
      <c r="C23" s="3" t="s">
        <v>4</v>
      </c>
      <c r="D23" s="3">
        <v>5.12</v>
      </c>
      <c r="E23" s="7">
        <f>D23*F20*G20</f>
        <v>9827.3279999999995</v>
      </c>
    </row>
    <row r="24" spans="1:7" x14ac:dyDescent="0.25">
      <c r="A24" s="6" t="s">
        <v>30</v>
      </c>
      <c r="B24" s="27" t="s">
        <v>69</v>
      </c>
      <c r="C24" s="3" t="s">
        <v>32</v>
      </c>
      <c r="D24" s="3"/>
      <c r="E24" s="7">
        <f>399.5+1200</f>
        <v>1599.5</v>
      </c>
    </row>
    <row r="25" spans="1:7" x14ac:dyDescent="0.25">
      <c r="A25" s="75" t="s">
        <v>89</v>
      </c>
      <c r="B25" s="21" t="s">
        <v>90</v>
      </c>
      <c r="C25" s="19" t="s">
        <v>63</v>
      </c>
      <c r="D25" s="26">
        <v>2</v>
      </c>
      <c r="E25" s="20">
        <f>D25*333.76</f>
        <v>667.52</v>
      </c>
    </row>
    <row r="26" spans="1:7" ht="30" x14ac:dyDescent="0.25">
      <c r="A26" s="75" t="s">
        <v>92</v>
      </c>
      <c r="B26" s="21" t="s">
        <v>91</v>
      </c>
      <c r="C26" s="19" t="s">
        <v>32</v>
      </c>
      <c r="D26" s="21"/>
      <c r="E26" s="20">
        <v>75214</v>
      </c>
    </row>
    <row r="27" spans="1:7" s="12" customFormat="1" ht="14.25" x14ac:dyDescent="0.2">
      <c r="A27" s="8" t="s">
        <v>24</v>
      </c>
      <c r="B27" s="9"/>
      <c r="C27" s="10"/>
      <c r="D27" s="10"/>
      <c r="E27" s="11">
        <f>SUM(E22:E26)</f>
        <v>125523.602</v>
      </c>
    </row>
    <row r="29" spans="1:7" ht="40.5" customHeight="1" x14ac:dyDescent="0.25">
      <c r="A29" s="63" t="s">
        <v>93</v>
      </c>
      <c r="B29" s="63"/>
      <c r="C29" s="63"/>
      <c r="D29" s="63"/>
      <c r="E29" s="63"/>
    </row>
    <row r="30" spans="1:7" ht="33.75" customHeight="1" x14ac:dyDescent="0.25">
      <c r="A30" s="56" t="s">
        <v>21</v>
      </c>
      <c r="B30" s="56"/>
      <c r="C30" s="56"/>
      <c r="D30" s="56"/>
      <c r="E30" s="56"/>
    </row>
    <row r="31" spans="1:7" x14ac:dyDescent="0.25">
      <c r="A31" s="56" t="s">
        <v>20</v>
      </c>
      <c r="B31" s="56"/>
      <c r="C31" s="56"/>
      <c r="D31" s="56"/>
      <c r="E31" s="56"/>
    </row>
    <row r="32" spans="1:7" ht="34.5" customHeight="1" x14ac:dyDescent="0.25">
      <c r="A32" s="56" t="s">
        <v>33</v>
      </c>
      <c r="B32" s="56"/>
      <c r="C32" s="56"/>
      <c r="D32" s="56"/>
      <c r="E32" s="56"/>
    </row>
    <row r="33" spans="1:6" ht="16.5" customHeight="1" x14ac:dyDescent="0.25">
      <c r="A33" s="56" t="s">
        <v>18</v>
      </c>
      <c r="B33" s="56"/>
      <c r="C33" s="56"/>
      <c r="D33" s="56"/>
      <c r="E33" s="56"/>
    </row>
    <row r="34" spans="1:6" x14ac:dyDescent="0.25">
      <c r="A34" s="59" t="s">
        <v>5</v>
      </c>
      <c r="B34" s="59"/>
      <c r="C34" s="59"/>
      <c r="D34" s="59"/>
      <c r="E34" s="59"/>
    </row>
    <row r="35" spans="1:6" x14ac:dyDescent="0.25">
      <c r="A35" s="56" t="s">
        <v>18</v>
      </c>
      <c r="B35" s="56"/>
      <c r="C35" s="56"/>
      <c r="D35" s="56"/>
      <c r="E35" s="56"/>
    </row>
    <row r="36" spans="1:6" x14ac:dyDescent="0.25">
      <c r="A36" s="57" t="s">
        <v>45</v>
      </c>
      <c r="B36" s="57"/>
      <c r="C36" s="57"/>
      <c r="D36" s="57"/>
      <c r="E36" s="57"/>
    </row>
    <row r="37" spans="1:6" x14ac:dyDescent="0.25">
      <c r="B37" s="58" t="s">
        <v>19</v>
      </c>
      <c r="C37" s="58"/>
      <c r="D37" s="58"/>
      <c r="E37" s="5" t="s">
        <v>6</v>
      </c>
    </row>
    <row r="38" spans="1:6" x14ac:dyDescent="0.25">
      <c r="A38" s="37"/>
      <c r="B38" s="37"/>
      <c r="C38" s="37"/>
      <c r="D38" s="37"/>
      <c r="E38" s="37"/>
    </row>
    <row r="39" spans="1:6" x14ac:dyDescent="0.25">
      <c r="A39" s="57" t="s">
        <v>34</v>
      </c>
      <c r="B39" s="57"/>
      <c r="C39" s="57"/>
      <c r="D39" s="57"/>
      <c r="E39" s="57"/>
    </row>
    <row r="40" spans="1:6" x14ac:dyDescent="0.25">
      <c r="B40" s="58" t="s">
        <v>19</v>
      </c>
      <c r="C40" s="58"/>
      <c r="D40" s="58"/>
      <c r="E40" s="5" t="s">
        <v>6</v>
      </c>
    </row>
    <row r="43" spans="1:6" x14ac:dyDescent="0.25">
      <c r="A43" s="30" t="s">
        <v>39</v>
      </c>
    </row>
    <row r="44" spans="1:6" x14ac:dyDescent="0.25">
      <c r="A44" s="12" t="s">
        <v>35</v>
      </c>
    </row>
    <row r="45" spans="1:6" x14ac:dyDescent="0.25">
      <c r="A45" s="2" t="s">
        <v>41</v>
      </c>
      <c r="B45" s="13">
        <f>'3кв'!B50</f>
        <v>-629.13199999998324</v>
      </c>
    </row>
    <row r="46" spans="1:6" x14ac:dyDescent="0.25">
      <c r="A46" s="15" t="s">
        <v>66</v>
      </c>
      <c r="B46" s="14"/>
    </row>
    <row r="47" spans="1:6" ht="14.25" customHeight="1" x14ac:dyDescent="0.25">
      <c r="A47" s="2" t="s">
        <v>37</v>
      </c>
      <c r="B47" s="14">
        <f>61739.55-2000</f>
        <v>59739.55</v>
      </c>
      <c r="F47" s="18"/>
    </row>
    <row r="48" spans="1:6" ht="14.25" customHeight="1" x14ac:dyDescent="0.25">
      <c r="A48" s="2" t="s">
        <v>67</v>
      </c>
      <c r="B48" s="14">
        <v>38851.120000000003</v>
      </c>
      <c r="F48" s="18"/>
    </row>
    <row r="49" spans="1:2" ht="30" x14ac:dyDescent="0.25">
      <c r="A49" s="39" t="s">
        <v>38</v>
      </c>
      <c r="B49" s="14">
        <f>E27</f>
        <v>125523.602</v>
      </c>
    </row>
    <row r="50" spans="1:2" x14ac:dyDescent="0.25">
      <c r="A50" s="12" t="s">
        <v>36</v>
      </c>
      <c r="B50" s="16">
        <f>B45+B47+B48-B49</f>
        <v>-27562.063999999969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BreakPreview" topLeftCell="A13" zoomScaleSheetLayoutView="100" workbookViewId="0">
      <selection activeCell="C27" sqref="C27"/>
    </sheetView>
  </sheetViews>
  <sheetFormatPr defaultRowHeight="15.75" x14ac:dyDescent="0.25"/>
  <cols>
    <col min="1" max="1" width="10.5703125" style="42" customWidth="1"/>
    <col min="2" max="2" width="65.42578125" style="42" customWidth="1"/>
    <col min="3" max="3" width="15.28515625" style="42" customWidth="1"/>
    <col min="4" max="4" width="14.7109375" style="42" customWidth="1"/>
    <col min="5" max="5" width="12.42578125" style="42" customWidth="1"/>
    <col min="6" max="6" width="12" style="42" customWidth="1"/>
    <col min="7" max="7" width="13.5703125" style="42" customWidth="1"/>
    <col min="8" max="16384" width="9.140625" style="42"/>
  </cols>
  <sheetData>
    <row r="1" spans="1:4" x14ac:dyDescent="0.25">
      <c r="A1" s="72" t="s">
        <v>70</v>
      </c>
      <c r="B1" s="72"/>
      <c r="C1" s="72"/>
    </row>
    <row r="2" spans="1:4" x14ac:dyDescent="0.25">
      <c r="A2" s="73" t="s">
        <v>71</v>
      </c>
      <c r="B2" s="73"/>
      <c r="C2" s="73"/>
    </row>
    <row r="3" spans="1:4" x14ac:dyDescent="0.25">
      <c r="A3" s="73" t="s">
        <v>88</v>
      </c>
      <c r="B3" s="73"/>
      <c r="C3" s="73"/>
    </row>
    <row r="4" spans="1:4" x14ac:dyDescent="0.25">
      <c r="A4" s="72" t="s">
        <v>72</v>
      </c>
      <c r="B4" s="72"/>
      <c r="C4" s="72"/>
    </row>
    <row r="5" spans="1:4" x14ac:dyDescent="0.25">
      <c r="A5" s="74"/>
      <c r="B5" s="74"/>
      <c r="C5" s="74"/>
    </row>
    <row r="6" spans="1:4" x14ac:dyDescent="0.25">
      <c r="A6" s="43"/>
      <c r="B6" s="44" t="s">
        <v>73</v>
      </c>
      <c r="C6" s="45">
        <f>'1кв'!B45</f>
        <v>7530.74</v>
      </c>
    </row>
    <row r="7" spans="1:4" x14ac:dyDescent="0.25">
      <c r="A7" s="46" t="s">
        <v>74</v>
      </c>
      <c r="B7" s="44" t="s">
        <v>95</v>
      </c>
      <c r="C7" s="45"/>
    </row>
    <row r="8" spans="1:4" x14ac:dyDescent="0.25">
      <c r="B8" s="47" t="s">
        <v>75</v>
      </c>
      <c r="C8" s="48">
        <f>'1кв'!B47+'2кв'!B46+'3кв'!B47+'4кв'!B47</f>
        <v>207840.28000000003</v>
      </c>
    </row>
    <row r="9" spans="1:4" x14ac:dyDescent="0.25">
      <c r="B9" s="76" t="s">
        <v>94</v>
      </c>
      <c r="C9" s="48">
        <f>'3кв'!B48+'4кв'!B48</f>
        <v>62700.4</v>
      </c>
    </row>
    <row r="10" spans="1:4" x14ac:dyDescent="0.25">
      <c r="A10" s="23"/>
      <c r="B10" s="47" t="s">
        <v>76</v>
      </c>
      <c r="C10" s="49">
        <f>SUM(C8:C9)</f>
        <v>270540.68000000005</v>
      </c>
    </row>
    <row r="11" spans="1:4" x14ac:dyDescent="0.25">
      <c r="A11" s="1"/>
      <c r="B11" s="71"/>
      <c r="C11" s="71"/>
    </row>
    <row r="12" spans="1:4" x14ac:dyDescent="0.25">
      <c r="A12" s="50" t="s">
        <v>77</v>
      </c>
      <c r="B12" s="17" t="s">
        <v>78</v>
      </c>
      <c r="C12" s="48">
        <f>'1кв'!E22+'2кв'!E22+'3кв'!E22+'4кв'!E22</f>
        <v>149060.60399999999</v>
      </c>
    </row>
    <row r="13" spans="1:4" x14ac:dyDescent="0.25">
      <c r="A13" s="50"/>
      <c r="B13" s="17" t="s">
        <v>40</v>
      </c>
      <c r="C13" s="48">
        <f>'1кв'!E23+'2кв'!E23+'3кв'!E23+'4кв'!E23</f>
        <v>37620.239999999998</v>
      </c>
    </row>
    <row r="14" spans="1:4" x14ac:dyDescent="0.25">
      <c r="A14" s="1"/>
      <c r="B14" s="17" t="s">
        <v>30</v>
      </c>
      <c r="C14" s="48">
        <f>'1кв'!E24+'2кв'!E24+'3кв'!E24+'4кв'!E24</f>
        <v>2058.92</v>
      </c>
      <c r="D14" s="51"/>
    </row>
    <row r="15" spans="1:4" x14ac:dyDescent="0.25">
      <c r="A15" s="50"/>
      <c r="B15" s="17" t="s">
        <v>96</v>
      </c>
      <c r="C15" s="48">
        <f>'2кв'!E25+'4кв'!E25</f>
        <v>1335.04</v>
      </c>
    </row>
    <row r="16" spans="1:4" x14ac:dyDescent="0.25">
      <c r="A16" s="50"/>
      <c r="B16" s="17" t="s">
        <v>79</v>
      </c>
      <c r="C16" s="48">
        <f>SUM(C18:C20)</f>
        <v>115558.68</v>
      </c>
    </row>
    <row r="17" spans="1:4" x14ac:dyDescent="0.25">
      <c r="A17" s="50"/>
      <c r="B17" s="17" t="s">
        <v>80</v>
      </c>
      <c r="C17" s="48"/>
    </row>
    <row r="18" spans="1:4" x14ac:dyDescent="0.25">
      <c r="A18" s="50"/>
      <c r="B18" s="6" t="s">
        <v>49</v>
      </c>
      <c r="C18" s="48">
        <f>'1кв'!E25</f>
        <v>19800</v>
      </c>
    </row>
    <row r="19" spans="1:4" x14ac:dyDescent="0.25">
      <c r="A19" s="50"/>
      <c r="B19" s="29" t="s">
        <v>50</v>
      </c>
      <c r="C19" s="48">
        <f>'1кв'!E26</f>
        <v>20544.68</v>
      </c>
    </row>
    <row r="20" spans="1:4" x14ac:dyDescent="0.25">
      <c r="A20" s="50"/>
      <c r="B20" s="75" t="s">
        <v>92</v>
      </c>
      <c r="C20" s="48">
        <f>'4кв'!E26</f>
        <v>75214</v>
      </c>
    </row>
    <row r="21" spans="1:4" x14ac:dyDescent="0.25">
      <c r="A21" s="50"/>
      <c r="B21" s="52"/>
      <c r="C21" s="48"/>
    </row>
    <row r="22" spans="1:4" x14ac:dyDescent="0.25">
      <c r="A22" s="1"/>
      <c r="B22" s="53" t="s">
        <v>81</v>
      </c>
      <c r="C22" s="49">
        <f>SUM(C12:C16)</f>
        <v>305633.484</v>
      </c>
      <c r="D22" s="51"/>
    </row>
    <row r="23" spans="1:4" x14ac:dyDescent="0.25">
      <c r="A23" s="1"/>
      <c r="B23" s="53" t="s">
        <v>87</v>
      </c>
      <c r="C23" s="49">
        <f>C6+C10-C22</f>
        <v>-27562.063999999955</v>
      </c>
    </row>
    <row r="24" spans="1:4" x14ac:dyDescent="0.25">
      <c r="A24" s="1"/>
      <c r="B24" s="46"/>
      <c r="C24" s="46"/>
    </row>
    <row r="25" spans="1:4" x14ac:dyDescent="0.25">
      <c r="A25" s="1"/>
      <c r="B25" s="54" t="s">
        <v>82</v>
      </c>
      <c r="C25" s="54"/>
    </row>
    <row r="26" spans="1:4" x14ac:dyDescent="0.25">
      <c r="A26" s="1"/>
      <c r="B26" s="54" t="s">
        <v>83</v>
      </c>
      <c r="C26" s="77">
        <v>16598.400000000001</v>
      </c>
    </row>
    <row r="27" spans="1:4" x14ac:dyDescent="0.25">
      <c r="A27" s="1"/>
      <c r="B27" s="55" t="s">
        <v>97</v>
      </c>
      <c r="C27" s="78">
        <v>30803.51</v>
      </c>
    </row>
    <row r="28" spans="1:4" x14ac:dyDescent="0.25">
      <c r="A28" s="1"/>
      <c r="B28" s="54" t="s">
        <v>84</v>
      </c>
      <c r="C28" s="77">
        <f>C27-C26</f>
        <v>14205.109999999997</v>
      </c>
    </row>
    <row r="29" spans="1:4" x14ac:dyDescent="0.25">
      <c r="A29" s="1"/>
      <c r="B29" s="46"/>
      <c r="C29" s="46"/>
    </row>
    <row r="30" spans="1:4" x14ac:dyDescent="0.25">
      <c r="A30" s="1"/>
      <c r="B30" s="46"/>
      <c r="C30" s="46"/>
    </row>
    <row r="31" spans="1:4" x14ac:dyDescent="0.25">
      <c r="A31" s="1" t="s">
        <v>85</v>
      </c>
      <c r="B31" s="46" t="s">
        <v>98</v>
      </c>
      <c r="C31" s="46"/>
    </row>
    <row r="32" spans="1:4" x14ac:dyDescent="0.25">
      <c r="A32" s="1"/>
      <c r="B32" s="46" t="s">
        <v>99</v>
      </c>
      <c r="C32" s="46"/>
    </row>
    <row r="33" spans="1:3" x14ac:dyDescent="0.25">
      <c r="A33" s="1"/>
      <c r="B33" s="46" t="s">
        <v>100</v>
      </c>
      <c r="C33" s="46"/>
    </row>
    <row r="34" spans="1:3" x14ac:dyDescent="0.25">
      <c r="A34" s="1"/>
      <c r="B34" s="46"/>
      <c r="C34" s="46"/>
    </row>
    <row r="35" spans="1:3" x14ac:dyDescent="0.25">
      <c r="A35" s="1"/>
      <c r="B35" s="46" t="s">
        <v>86</v>
      </c>
      <c r="C35" s="46"/>
    </row>
    <row r="36" spans="1:3" x14ac:dyDescent="0.25">
      <c r="A36" s="1"/>
      <c r="B36" s="46"/>
      <c r="C36" s="46"/>
    </row>
    <row r="37" spans="1:3" x14ac:dyDescent="0.25">
      <c r="A37" s="1"/>
      <c r="B37" s="46"/>
      <c r="C37" s="46"/>
    </row>
    <row r="38" spans="1:3" x14ac:dyDescent="0.25">
      <c r="A38" s="1"/>
      <c r="B38" s="46" t="s">
        <v>86</v>
      </c>
      <c r="C38" s="46"/>
    </row>
    <row r="39" spans="1:3" x14ac:dyDescent="0.25">
      <c r="A39" s="1"/>
      <c r="B39" s="46"/>
      <c r="C39" s="46"/>
    </row>
    <row r="40" spans="1:3" x14ac:dyDescent="0.25">
      <c r="A40" s="1"/>
      <c r="B40" s="46"/>
      <c r="C40" s="46"/>
    </row>
    <row r="41" spans="1:3" x14ac:dyDescent="0.25">
      <c r="A41" s="1"/>
      <c r="B41" s="46"/>
      <c r="C41" s="46"/>
    </row>
    <row r="42" spans="1:3" x14ac:dyDescent="0.25">
      <c r="A42" s="1"/>
      <c r="B42" s="46"/>
      <c r="C42" s="46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2026-02-28T06:17:36Z</dcterms:modified>
</cp:coreProperties>
</file>