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3" l="1"/>
  <c r="C15" i="33" l="1"/>
  <c r="C14" i="33"/>
  <c r="C13" i="33"/>
  <c r="C12" i="33"/>
  <c r="C8" i="33"/>
  <c r="C6" i="33"/>
  <c r="C20" i="33" l="1"/>
  <c r="C10" i="33"/>
  <c r="C21" i="33" l="1"/>
  <c r="B43" i="32" l="1"/>
  <c r="F20" i="32"/>
  <c r="E23" i="32" s="1"/>
  <c r="E22" i="32" l="1"/>
  <c r="E26" i="32" s="1"/>
  <c r="B46" i="32" s="1"/>
  <c r="B47" i="32" s="1"/>
  <c r="E25" i="31"/>
  <c r="F20" i="31"/>
  <c r="E23" i="31" s="1"/>
  <c r="F20" i="30"/>
  <c r="E22" i="30" s="1"/>
  <c r="E22" i="31" l="1"/>
  <c r="E26" i="31" s="1"/>
  <c r="B46" i="31" s="1"/>
  <c r="E23" i="30"/>
  <c r="E26" i="30" s="1"/>
  <c r="B46" i="30" s="1"/>
  <c r="F20" i="29"/>
  <c r="E22" i="29" s="1"/>
  <c r="E23" i="29" l="1"/>
  <c r="E26" i="29" l="1"/>
  <c r="B47" i="29" s="1"/>
  <c r="B48" i="29" s="1"/>
  <c r="B43" i="30" s="1"/>
  <c r="B47" i="30" s="1"/>
  <c r="B43" i="31" s="1"/>
  <c r="B47" i="31" s="1"/>
</calcChain>
</file>

<file path=xl/sharedStrings.xml><?xml version="1.0" encoding="utf-8"?>
<sst xmlns="http://schemas.openxmlformats.org/spreadsheetml/2006/main" count="246" uniqueCount="91">
  <si>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</si>
  <si>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</si>
  <si>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</si>
  <si>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</si>
  <si>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</si>
  <si>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</si>
  <si>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</si>
  <si>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</si>
  <si>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</si>
  <si>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</si>
  <si>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</si>
  <si>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</si>
  <si>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</si>
  <si>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</si>
  <si>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</si>
  <si>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</si>
  <si>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</si>
  <si>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</si>
  <si>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</si>
  <si>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</si>
  <si>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</si>
  <si>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</si>
  <si>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</si>
  <si>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</si>
  <si>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</si>
  <si>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11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</si>
  <si>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Шматовой Натальи Сергеевны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</si>
  <si>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№32 от 28.05.2013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</si>
  <si>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№32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</si>
  <si>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</si>
  <si>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</si>
  <si>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</si>
  <si>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</si>
  <si>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</si>
  <si>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</si>
  <si>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</si>
  <si>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</si>
  <si>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</si>
  <si>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</si>
  <si>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</si>
  <si>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</si>
  <si>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Заказчик - Собственники МКД, в лице председателя совета МКД Шматовой Н.С.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</si>
  <si>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</si>
  <si>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</si>
  <si>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</si>
  <si>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Общая площадь квартир - 634,4</t>
  </si>
  <si>
    <t>Предъявлено населению 44687,13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</si>
  <si>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</si>
  <si>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</si>
  <si>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суммусорок две тысячи пятьсот семнадцать рублей 49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</si>
  <si>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</si>
  <si>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</si>
  <si>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</si>
  <si>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</si>
  <si>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</si>
  <si>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</si>
  <si>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сорок две тысячи пятьсот семнадцать рублей 49 копеек.</t>
  </si>
  <si>
    <t>сентябрь</t>
  </si>
  <si>
    <t>ч/час</t>
  </si>
  <si>
    <t xml:space="preserve">           2. Всего за период с "01" 07 2025 г. по "30" 09 2025 г. выполнено работ (оказано услуг) на общую сумму пятьдесят семь тысяч семьсот двадцать девять рублей 58 копеек.</t>
  </si>
  <si>
    <t>Предъявлено населению  49140,63</t>
  </si>
  <si>
    <t>Замена стояка канилизации (кв 11,15)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</si>
  <si>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</si>
  <si>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</si>
  <si>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</si>
  <si>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</si>
  <si>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11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</si>
  <si>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</si>
  <si>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</si>
  <si>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</si>
  <si>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размещение оборудования в МОП интернет Ростелеком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</si>
  <si>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</si>
  <si>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</si>
  <si>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</si>
  <si>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</si>
  <si>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</si>
  <si>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</si>
  <si>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</si>
  <si>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</si>
  <si>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</si>
  <si>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</si>
  <si>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</si>
  <si>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</si>
  <si>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</si>
  <si>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28 ч/ч</t>
  </si>
  <si>
    <t xml:space="preserve">           2. Всего за период с "01" 10  2025 г. по "31" 12  2025 г.  выполнено работ (оказано услуг) на общую сумму сорок пять тысяч двести восемьдесят четыре рубля 92 копейки</t>
  </si>
  <si>
    <t>Начислено всего 187655,52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</si>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</sst>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3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6" fillId="0" borderId="0" xfId="0" applyNumberFormat="1" applyFont="1"/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SheetLayoutView="100" workbookViewId="0">
      <selection activeCell="C25" sqref="C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2.2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47</v>
      </c>
      <c r="B3" s="62"/>
      <c r="C3" s="62"/>
      <c r="D3" s="62"/>
      <c r="E3" s="62"/>
    </row>
    <row r="4" spans="1:5" s="1" customFormat="1" ht="15.75" x14ac:dyDescent="0.25">
      <c r="A4" s="19" t="s">
        <v>13</v>
      </c>
      <c r="B4" s="20"/>
      <c r="C4" s="20"/>
      <c r="D4" s="22"/>
      <c r="E4" s="21" t="s">
        <v>48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6.25" customHeight="1" x14ac:dyDescent="0.25">
      <c r="A10" s="65" t="s">
        <v>14</v>
      </c>
      <c r="B10" s="66"/>
      <c r="C10" s="66"/>
      <c r="D10" s="66"/>
      <c r="E10" s="66"/>
    </row>
    <row r="11" spans="1:5" ht="29.25" customHeight="1" x14ac:dyDescent="0.25">
      <c r="A11" s="63" t="s">
        <v>27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43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28</v>
      </c>
      <c r="B18" s="63"/>
      <c r="C18" s="63"/>
      <c r="D18" s="63"/>
      <c r="E18" s="63"/>
    </row>
    <row r="19" spans="1:7" ht="33.7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f>124.8+509.6</f>
        <v>634.4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42</v>
      </c>
      <c r="B22" s="8" t="s">
        <v>40</v>
      </c>
      <c r="C22" s="3" t="s">
        <v>4</v>
      </c>
      <c r="D22" s="3">
        <v>17.66</v>
      </c>
      <c r="E22" s="7">
        <f>D22*F20*G20</f>
        <v>33610.511999999995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8906.9759999999987</v>
      </c>
    </row>
    <row r="24" spans="1:7" x14ac:dyDescent="0.25">
      <c r="A24" s="6" t="s">
        <v>30</v>
      </c>
      <c r="B24" s="8" t="s">
        <v>31</v>
      </c>
      <c r="C24" s="3" t="s">
        <v>32</v>
      </c>
      <c r="D24" s="3"/>
      <c r="E24" s="7">
        <v>0</v>
      </c>
    </row>
    <row r="25" spans="1:7" s="26" customFormat="1" x14ac:dyDescent="0.25">
      <c r="A25" s="23"/>
      <c r="B25" s="24"/>
      <c r="C25" s="25"/>
      <c r="D25" s="25"/>
      <c r="E25" s="7"/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42517.487999999998</v>
      </c>
    </row>
    <row r="28" spans="1:7" ht="29.25" customHeight="1" x14ac:dyDescent="0.25">
      <c r="A28" s="69" t="s">
        <v>49</v>
      </c>
      <c r="B28" s="69"/>
      <c r="C28" s="69"/>
      <c r="D28" s="69"/>
      <c r="E28" s="69"/>
    </row>
    <row r="29" spans="1:7" ht="29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33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44</v>
      </c>
      <c r="B35" s="70"/>
      <c r="C35" s="70"/>
      <c r="D35" s="70"/>
      <c r="E35" s="70"/>
    </row>
    <row r="36" spans="1:5" x14ac:dyDescent="0.25">
      <c r="B36" s="71" t="s">
        <v>19</v>
      </c>
      <c r="C36" s="71"/>
      <c r="D36" s="71"/>
      <c r="E36" s="5" t="s">
        <v>6</v>
      </c>
    </row>
    <row r="37" spans="1:5" x14ac:dyDescent="0.25">
      <c r="A37" s="29"/>
      <c r="B37" s="29"/>
      <c r="C37" s="29"/>
      <c r="D37" s="29"/>
      <c r="E37" s="29"/>
    </row>
    <row r="38" spans="1:5" x14ac:dyDescent="0.25">
      <c r="A38" s="70" t="s">
        <v>41</v>
      </c>
      <c r="B38" s="70"/>
      <c r="C38" s="70"/>
      <c r="D38" s="70"/>
      <c r="E38" s="70"/>
    </row>
    <row r="39" spans="1:5" x14ac:dyDescent="0.25">
      <c r="B39" s="71" t="s">
        <v>19</v>
      </c>
      <c r="C39" s="71"/>
      <c r="D39" s="71"/>
      <c r="E39" s="5" t="s">
        <v>6</v>
      </c>
    </row>
    <row r="41" spans="1:5" x14ac:dyDescent="0.25">
      <c r="A41" s="27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4">
        <v>2391.38</v>
      </c>
    </row>
    <row r="44" spans="1:5" x14ac:dyDescent="0.25">
      <c r="A44" s="16" t="s">
        <v>46</v>
      </c>
      <c r="B44" s="15"/>
    </row>
    <row r="45" spans="1:5" x14ac:dyDescent="0.25">
      <c r="A45" s="2" t="s">
        <v>36</v>
      </c>
      <c r="B45" s="15">
        <v>46471.839999999997</v>
      </c>
    </row>
    <row r="46" spans="1:5" x14ac:dyDescent="0.25">
      <c r="B46" s="15"/>
    </row>
    <row r="47" spans="1:5" ht="30" x14ac:dyDescent="0.25">
      <c r="A47" s="28" t="s">
        <v>37</v>
      </c>
      <c r="B47" s="15">
        <f>E26</f>
        <v>42517.487999999998</v>
      </c>
    </row>
    <row r="48" spans="1:5" x14ac:dyDescent="0.25">
      <c r="A48" s="13" t="s">
        <v>35</v>
      </c>
      <c r="B48" s="17">
        <f>B43+B45+B46-B47</f>
        <v>6345.7319999999963</v>
      </c>
    </row>
    <row r="50" spans="2:2" x14ac:dyDescent="0.25">
      <c r="B50" s="2">
        <v>2391.38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19" zoomScaleSheetLayoutView="100" workbookViewId="0">
      <selection activeCell="A28" sqref="A28: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2.2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50</v>
      </c>
      <c r="B3" s="62"/>
      <c r="C3" s="62"/>
      <c r="D3" s="62"/>
      <c r="E3" s="62"/>
    </row>
    <row r="4" spans="1:5" s="1" customFormat="1" ht="15.75" x14ac:dyDescent="0.25">
      <c r="A4" s="19" t="s">
        <v>13</v>
      </c>
      <c r="B4" s="20"/>
      <c r="C4" s="20"/>
      <c r="D4" s="22"/>
      <c r="E4" s="21" t="s">
        <v>51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6.25" customHeight="1" x14ac:dyDescent="0.25">
      <c r="A10" s="65" t="s">
        <v>14</v>
      </c>
      <c r="B10" s="66"/>
      <c r="C10" s="66"/>
      <c r="D10" s="66"/>
      <c r="E10" s="66"/>
    </row>
    <row r="11" spans="1:5" ht="29.25" customHeight="1" x14ac:dyDescent="0.25">
      <c r="A11" s="63" t="s">
        <v>27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43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28</v>
      </c>
      <c r="B18" s="63"/>
      <c r="C18" s="63"/>
      <c r="D18" s="63"/>
      <c r="E18" s="63"/>
    </row>
    <row r="19" spans="1:7" ht="33.7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f>124.8+509.6</f>
        <v>634.4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42</v>
      </c>
      <c r="B22" s="8" t="s">
        <v>40</v>
      </c>
      <c r="C22" s="3" t="s">
        <v>4</v>
      </c>
      <c r="D22" s="3">
        <v>17.66</v>
      </c>
      <c r="E22" s="7">
        <f>D22*F20*G20</f>
        <v>33610.511999999995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8906.9759999999987</v>
      </c>
    </row>
    <row r="24" spans="1:7" x14ac:dyDescent="0.25">
      <c r="A24" s="6" t="s">
        <v>30</v>
      </c>
      <c r="B24" s="8" t="s">
        <v>52</v>
      </c>
      <c r="C24" s="3" t="s">
        <v>32</v>
      </c>
      <c r="D24" s="3"/>
      <c r="E24" s="7">
        <v>0</v>
      </c>
    </row>
    <row r="25" spans="1:7" s="26" customFormat="1" x14ac:dyDescent="0.25">
      <c r="A25" s="23"/>
      <c r="B25" s="24"/>
      <c r="C25" s="25"/>
      <c r="D25" s="25"/>
      <c r="E25" s="7"/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42517.487999999998</v>
      </c>
    </row>
    <row r="28" spans="1:7" ht="29.25" customHeight="1" x14ac:dyDescent="0.25">
      <c r="A28" s="69" t="s">
        <v>56</v>
      </c>
      <c r="B28" s="69"/>
      <c r="C28" s="69"/>
      <c r="D28" s="69"/>
      <c r="E28" s="69"/>
    </row>
    <row r="29" spans="1:7" ht="29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33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44</v>
      </c>
      <c r="B35" s="70"/>
      <c r="C35" s="70"/>
      <c r="D35" s="70"/>
      <c r="E35" s="70"/>
    </row>
    <row r="36" spans="1:5" x14ac:dyDescent="0.25">
      <c r="B36" s="71" t="s">
        <v>19</v>
      </c>
      <c r="C36" s="71"/>
      <c r="D36" s="71"/>
      <c r="E36" s="5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70" t="s">
        <v>41</v>
      </c>
      <c r="B38" s="70"/>
      <c r="C38" s="70"/>
      <c r="D38" s="70"/>
      <c r="E38" s="70"/>
    </row>
    <row r="39" spans="1:5" x14ac:dyDescent="0.25">
      <c r="B39" s="71" t="s">
        <v>19</v>
      </c>
      <c r="C39" s="71"/>
      <c r="D39" s="71"/>
      <c r="E39" s="5" t="s">
        <v>6</v>
      </c>
    </row>
    <row r="41" spans="1:5" x14ac:dyDescent="0.25">
      <c r="A41" s="27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4">
        <f>'1кв'!B48</f>
        <v>6345.7319999999963</v>
      </c>
    </row>
    <row r="44" spans="1:5" x14ac:dyDescent="0.25">
      <c r="A44" s="16" t="s">
        <v>46</v>
      </c>
      <c r="B44" s="15"/>
    </row>
    <row r="45" spans="1:5" x14ac:dyDescent="0.25">
      <c r="A45" s="2" t="s">
        <v>36</v>
      </c>
      <c r="B45" s="15">
        <v>47968.43</v>
      </c>
    </row>
    <row r="46" spans="1:5" ht="30" x14ac:dyDescent="0.25">
      <c r="A46" s="33" t="s">
        <v>37</v>
      </c>
      <c r="B46" s="15">
        <f>E26</f>
        <v>42517.487999999998</v>
      </c>
    </row>
    <row r="47" spans="1:5" x14ac:dyDescent="0.25">
      <c r="A47" s="13" t="s">
        <v>35</v>
      </c>
      <c r="B47" s="17">
        <f>B43+B45-B46</f>
        <v>11796.673999999999</v>
      </c>
    </row>
    <row r="49" spans="2:2" x14ac:dyDescent="0.25">
      <c r="B49" s="2">
        <v>2391.38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SheetLayoutView="100" workbookViewId="0">
      <selection activeCell="A28" sqref="A28: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2.2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53</v>
      </c>
      <c r="B3" s="62"/>
      <c r="C3" s="62"/>
      <c r="D3" s="62"/>
      <c r="E3" s="62"/>
    </row>
    <row r="4" spans="1:5" s="1" customFormat="1" ht="15.75" x14ac:dyDescent="0.25">
      <c r="A4" s="19" t="s">
        <v>13</v>
      </c>
      <c r="B4" s="20"/>
      <c r="C4" s="20"/>
      <c r="D4" s="22"/>
      <c r="E4" s="21" t="s">
        <v>54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6.25" customHeight="1" x14ac:dyDescent="0.25">
      <c r="A10" s="65" t="s">
        <v>14</v>
      </c>
      <c r="B10" s="66"/>
      <c r="C10" s="66"/>
      <c r="D10" s="66"/>
      <c r="E10" s="66"/>
    </row>
    <row r="11" spans="1:5" ht="29.25" customHeight="1" x14ac:dyDescent="0.25">
      <c r="A11" s="63" t="s">
        <v>27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43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28</v>
      </c>
      <c r="B18" s="63"/>
      <c r="C18" s="63"/>
      <c r="D18" s="63"/>
      <c r="E18" s="63"/>
    </row>
    <row r="19" spans="1:7" ht="33.7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f>124.8+509.6</f>
        <v>634.4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42</v>
      </c>
      <c r="B22" s="8" t="s">
        <v>40</v>
      </c>
      <c r="C22" s="3" t="s">
        <v>4</v>
      </c>
      <c r="D22" s="3">
        <v>18.43</v>
      </c>
      <c r="E22" s="7">
        <f>D22*F20*G20</f>
        <v>35075.976000000002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9744.384</v>
      </c>
    </row>
    <row r="24" spans="1:7" x14ac:dyDescent="0.25">
      <c r="A24" s="6" t="s">
        <v>30</v>
      </c>
      <c r="B24" s="8" t="s">
        <v>55</v>
      </c>
      <c r="C24" s="3" t="s">
        <v>32</v>
      </c>
      <c r="D24" s="3"/>
      <c r="E24" s="7">
        <v>3563.94</v>
      </c>
    </row>
    <row r="25" spans="1:7" s="26" customFormat="1" ht="30" x14ac:dyDescent="0.25">
      <c r="A25" s="37" t="s">
        <v>61</v>
      </c>
      <c r="B25" s="24" t="s">
        <v>57</v>
      </c>
      <c r="C25" s="25" t="s">
        <v>58</v>
      </c>
      <c r="D25" s="25">
        <v>28</v>
      </c>
      <c r="E25" s="7">
        <f>D25*333.76</f>
        <v>9345.2799999999988</v>
      </c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57729.58</v>
      </c>
    </row>
    <row r="28" spans="1:7" ht="29.25" customHeight="1" x14ac:dyDescent="0.25">
      <c r="A28" s="69" t="s">
        <v>59</v>
      </c>
      <c r="B28" s="69"/>
      <c r="C28" s="69"/>
      <c r="D28" s="69"/>
      <c r="E28" s="69"/>
    </row>
    <row r="29" spans="1:7" ht="29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33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44</v>
      </c>
      <c r="B35" s="70"/>
      <c r="C35" s="70"/>
      <c r="D35" s="70"/>
      <c r="E35" s="70"/>
    </row>
    <row r="36" spans="1:5" x14ac:dyDescent="0.25">
      <c r="B36" s="71" t="s">
        <v>19</v>
      </c>
      <c r="C36" s="71"/>
      <c r="D36" s="71"/>
      <c r="E36" s="5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70" t="s">
        <v>41</v>
      </c>
      <c r="B38" s="70"/>
      <c r="C38" s="70"/>
      <c r="D38" s="70"/>
      <c r="E38" s="70"/>
    </row>
    <row r="39" spans="1:5" x14ac:dyDescent="0.25">
      <c r="B39" s="71" t="s">
        <v>19</v>
      </c>
      <c r="C39" s="71"/>
      <c r="D39" s="71"/>
      <c r="E39" s="5" t="s">
        <v>6</v>
      </c>
    </row>
    <row r="41" spans="1:5" x14ac:dyDescent="0.25">
      <c r="A41" s="27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4">
        <f>'2кв'!B47</f>
        <v>11796.673999999999</v>
      </c>
    </row>
    <row r="44" spans="1:5" x14ac:dyDescent="0.25">
      <c r="A44" s="16" t="s">
        <v>60</v>
      </c>
      <c r="B44" s="15"/>
    </row>
    <row r="45" spans="1:5" x14ac:dyDescent="0.25">
      <c r="A45" s="2" t="s">
        <v>36</v>
      </c>
      <c r="B45" s="15">
        <v>44736.61</v>
      </c>
    </row>
    <row r="46" spans="1:5" ht="30" x14ac:dyDescent="0.25">
      <c r="A46" s="33" t="s">
        <v>37</v>
      </c>
      <c r="B46" s="15">
        <f>E26</f>
        <v>57729.58</v>
      </c>
    </row>
    <row r="47" spans="1:5" x14ac:dyDescent="0.25">
      <c r="A47" s="13" t="s">
        <v>35</v>
      </c>
      <c r="B47" s="17">
        <f>B43+B45-B46</f>
        <v>-1196.2960000000021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5" zoomScaleSheetLayoutView="100" workbookViewId="0">
      <selection activeCell="A28" sqref="A28: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2.25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62</v>
      </c>
      <c r="B3" s="62"/>
      <c r="C3" s="62"/>
      <c r="D3" s="62"/>
      <c r="E3" s="62"/>
    </row>
    <row r="4" spans="1:5" s="1" customFormat="1" ht="15.75" x14ac:dyDescent="0.25">
      <c r="A4" s="38" t="s">
        <v>13</v>
      </c>
      <c r="B4" s="4"/>
      <c r="C4" s="4"/>
      <c r="D4" s="2"/>
      <c r="E4" s="39">
        <v>46022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26</v>
      </c>
      <c r="B9" s="63"/>
      <c r="C9" s="63"/>
      <c r="D9" s="63"/>
      <c r="E9" s="63"/>
    </row>
    <row r="10" spans="1:5" ht="26.25" customHeight="1" x14ac:dyDescent="0.25">
      <c r="A10" s="65" t="s">
        <v>14</v>
      </c>
      <c r="B10" s="66"/>
      <c r="C10" s="66"/>
      <c r="D10" s="66"/>
      <c r="E10" s="66"/>
    </row>
    <row r="11" spans="1:5" ht="29.25" customHeight="1" x14ac:dyDescent="0.25">
      <c r="A11" s="63" t="s">
        <v>27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43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28</v>
      </c>
      <c r="B18" s="63"/>
      <c r="C18" s="63"/>
      <c r="D18" s="63"/>
      <c r="E18" s="63"/>
    </row>
    <row r="19" spans="1:7" ht="33.75" customHeight="1" x14ac:dyDescent="0.25">
      <c r="A19" s="68" t="s">
        <v>29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f>124.8+509.6</f>
        <v>634.4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42</v>
      </c>
      <c r="B22" s="8" t="s">
        <v>40</v>
      </c>
      <c r="C22" s="3" t="s">
        <v>4</v>
      </c>
      <c r="D22" s="3">
        <v>18.43</v>
      </c>
      <c r="E22" s="7">
        <f>D22*F20*G20</f>
        <v>35075.976000000002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9744.384</v>
      </c>
    </row>
    <row r="24" spans="1:7" x14ac:dyDescent="0.25">
      <c r="A24" s="6" t="s">
        <v>30</v>
      </c>
      <c r="B24" s="8" t="s">
        <v>63</v>
      </c>
      <c r="C24" s="3" t="s">
        <v>32</v>
      </c>
      <c r="D24" s="3"/>
      <c r="E24" s="7">
        <v>464.56</v>
      </c>
    </row>
    <row r="25" spans="1:7" s="26" customFormat="1" x14ac:dyDescent="0.25">
      <c r="A25" s="37"/>
      <c r="B25" s="24"/>
      <c r="C25" s="25"/>
      <c r="D25" s="25"/>
      <c r="E25" s="7"/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45284.92</v>
      </c>
    </row>
    <row r="28" spans="1:7" ht="29.25" customHeight="1" x14ac:dyDescent="0.25">
      <c r="A28" s="69" t="s">
        <v>85</v>
      </c>
      <c r="B28" s="69"/>
      <c r="C28" s="69"/>
      <c r="D28" s="69"/>
      <c r="E28" s="69"/>
    </row>
    <row r="29" spans="1:7" ht="29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33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44</v>
      </c>
      <c r="B35" s="70"/>
      <c r="C35" s="70"/>
      <c r="D35" s="70"/>
      <c r="E35" s="70"/>
    </row>
    <row r="36" spans="1:5" x14ac:dyDescent="0.25">
      <c r="B36" s="71" t="s">
        <v>19</v>
      </c>
      <c r="C36" s="71"/>
      <c r="D36" s="71"/>
      <c r="E36" s="5" t="s">
        <v>6</v>
      </c>
    </row>
    <row r="37" spans="1:5" x14ac:dyDescent="0.25">
      <c r="A37" s="34"/>
      <c r="B37" s="34"/>
      <c r="C37" s="34"/>
      <c r="D37" s="34"/>
      <c r="E37" s="34"/>
    </row>
    <row r="38" spans="1:5" x14ac:dyDescent="0.25">
      <c r="A38" s="70" t="s">
        <v>41</v>
      </c>
      <c r="B38" s="70"/>
      <c r="C38" s="70"/>
      <c r="D38" s="70"/>
      <c r="E38" s="70"/>
    </row>
    <row r="39" spans="1:5" x14ac:dyDescent="0.25">
      <c r="B39" s="71" t="s">
        <v>19</v>
      </c>
      <c r="C39" s="71"/>
      <c r="D39" s="71"/>
      <c r="E39" s="5" t="s">
        <v>6</v>
      </c>
    </row>
    <row r="41" spans="1:5" x14ac:dyDescent="0.25">
      <c r="A41" s="27" t="s">
        <v>45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4">
        <f>'3кв'!B47</f>
        <v>-1196.2960000000021</v>
      </c>
    </row>
    <row r="44" spans="1:5" x14ac:dyDescent="0.25">
      <c r="A44" s="16" t="s">
        <v>60</v>
      </c>
      <c r="B44" s="15"/>
    </row>
    <row r="45" spans="1:5" x14ac:dyDescent="0.25">
      <c r="A45" s="2" t="s">
        <v>36</v>
      </c>
      <c r="B45" s="15">
        <v>52541.2</v>
      </c>
    </row>
    <row r="46" spans="1:5" ht="30" x14ac:dyDescent="0.25">
      <c r="A46" s="36" t="s">
        <v>37</v>
      </c>
      <c r="B46" s="15">
        <f>E26</f>
        <v>45284.92</v>
      </c>
    </row>
    <row r="47" spans="1:5" x14ac:dyDescent="0.25">
      <c r="A47" s="13" t="s">
        <v>35</v>
      </c>
      <c r="B47" s="17">
        <f>B43+B45-B46</f>
        <v>6059.9839999999967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topLeftCell="A4" zoomScaleSheetLayoutView="100" workbookViewId="0">
      <selection activeCell="B36" sqref="B36:B37"/>
    </sheetView>
  </sheetViews>
  <sheetFormatPr defaultRowHeight="15.75" x14ac:dyDescent="0.25"/>
  <cols>
    <col min="1" max="1" width="10.5703125" style="41" customWidth="1"/>
    <col min="2" max="2" width="65.42578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73" t="s">
        <v>64</v>
      </c>
      <c r="B1" s="73"/>
      <c r="C1" s="73"/>
      <c r="D1" s="40"/>
    </row>
    <row r="2" spans="1:5" x14ac:dyDescent="0.25">
      <c r="A2" s="74" t="s">
        <v>65</v>
      </c>
      <c r="B2" s="74"/>
      <c r="C2" s="74"/>
      <c r="D2" s="42"/>
    </row>
    <row r="3" spans="1:5" x14ac:dyDescent="0.25">
      <c r="A3" s="74" t="s">
        <v>83</v>
      </c>
      <c r="B3" s="74"/>
      <c r="C3" s="74"/>
      <c r="D3" s="42"/>
    </row>
    <row r="4" spans="1:5" x14ac:dyDescent="0.25">
      <c r="A4" s="73" t="s">
        <v>66</v>
      </c>
      <c r="B4" s="73"/>
      <c r="C4" s="73"/>
      <c r="D4" s="40"/>
    </row>
    <row r="5" spans="1:5" x14ac:dyDescent="0.25">
      <c r="A5" s="75"/>
      <c r="B5" s="75"/>
      <c r="C5" s="75"/>
      <c r="D5" s="1"/>
    </row>
    <row r="6" spans="1:5" x14ac:dyDescent="0.25">
      <c r="A6" s="42"/>
      <c r="B6" s="43" t="s">
        <v>67</v>
      </c>
      <c r="C6" s="44">
        <f>'1кв'!B43</f>
        <v>2391.38</v>
      </c>
      <c r="D6" s="45"/>
    </row>
    <row r="7" spans="1:5" x14ac:dyDescent="0.25">
      <c r="A7" s="46" t="s">
        <v>68</v>
      </c>
      <c r="B7" s="43" t="s">
        <v>86</v>
      </c>
      <c r="C7" s="44"/>
      <c r="D7" s="45"/>
    </row>
    <row r="8" spans="1:5" x14ac:dyDescent="0.25">
      <c r="B8" s="47" t="s">
        <v>69</v>
      </c>
      <c r="C8" s="48">
        <f>'1кв'!B45+'2кв'!B45+'3кв'!B45+'4кв'!B45</f>
        <v>191718.08000000002</v>
      </c>
      <c r="D8" s="49"/>
    </row>
    <row r="9" spans="1:5" ht="31.5" x14ac:dyDescent="0.25">
      <c r="B9" s="18" t="s">
        <v>70</v>
      </c>
      <c r="C9" s="48"/>
      <c r="D9" s="49"/>
    </row>
    <row r="10" spans="1:5" x14ac:dyDescent="0.25">
      <c r="A10" s="20"/>
      <c r="B10" s="47" t="s">
        <v>71</v>
      </c>
      <c r="C10" s="50">
        <f>SUM(C8:C9)</f>
        <v>191718.08000000002</v>
      </c>
      <c r="D10" s="45"/>
    </row>
    <row r="11" spans="1:5" x14ac:dyDescent="0.25">
      <c r="A11" s="1"/>
      <c r="B11" s="72"/>
      <c r="C11" s="72"/>
      <c r="D11" s="51"/>
    </row>
    <row r="12" spans="1:5" x14ac:dyDescent="0.25">
      <c r="A12" s="52" t="s">
        <v>72</v>
      </c>
      <c r="B12" s="18" t="s">
        <v>73</v>
      </c>
      <c r="C12" s="48">
        <f>'1кв'!E22+'2кв'!E22+'3кв'!E22+'4кв'!E22</f>
        <v>137372.976</v>
      </c>
      <c r="D12" s="51"/>
    </row>
    <row r="13" spans="1:5" x14ac:dyDescent="0.25">
      <c r="A13" s="52"/>
      <c r="B13" s="18" t="s">
        <v>38</v>
      </c>
      <c r="C13" s="48">
        <f>'1кв'!E23+'2кв'!E23+'3кв'!E23+'4кв'!E23</f>
        <v>37302.719999999994</v>
      </c>
      <c r="D13" s="51"/>
    </row>
    <row r="14" spans="1:5" x14ac:dyDescent="0.25">
      <c r="A14" s="1"/>
      <c r="B14" s="18" t="s">
        <v>30</v>
      </c>
      <c r="C14" s="48">
        <f>'1кв'!E24+'2кв'!E24+'3кв'!E24+'4кв'!E24</f>
        <v>4028.5</v>
      </c>
      <c r="D14" s="51"/>
      <c r="E14" s="53"/>
    </row>
    <row r="15" spans="1:5" x14ac:dyDescent="0.25">
      <c r="A15" s="52"/>
      <c r="B15" s="18" t="s">
        <v>84</v>
      </c>
      <c r="C15" s="48">
        <f>'3кв'!E25</f>
        <v>9345.2799999999988</v>
      </c>
      <c r="D15" s="51"/>
    </row>
    <row r="16" spans="1:5" x14ac:dyDescent="0.25">
      <c r="A16" s="52"/>
      <c r="B16" s="18" t="s">
        <v>74</v>
      </c>
      <c r="C16" s="48"/>
      <c r="D16" s="51"/>
    </row>
    <row r="17" spans="1:5" x14ac:dyDescent="0.25">
      <c r="A17" s="52"/>
      <c r="B17" s="18" t="s">
        <v>75</v>
      </c>
      <c r="C17" s="48"/>
      <c r="D17" s="51"/>
    </row>
    <row r="18" spans="1:5" x14ac:dyDescent="0.25">
      <c r="A18" s="52"/>
      <c r="B18" s="18"/>
      <c r="C18" s="48"/>
      <c r="D18" s="51"/>
    </row>
    <row r="19" spans="1:5" x14ac:dyDescent="0.25">
      <c r="A19" s="52"/>
      <c r="B19" s="18"/>
      <c r="C19" s="48"/>
      <c r="D19" s="51"/>
    </row>
    <row r="20" spans="1:5" x14ac:dyDescent="0.25">
      <c r="A20" s="1"/>
      <c r="B20" s="54" t="s">
        <v>76</v>
      </c>
      <c r="C20" s="50">
        <f>SUM(C12:C16)</f>
        <v>188049.476</v>
      </c>
      <c r="D20" s="51"/>
      <c r="E20" s="53"/>
    </row>
    <row r="21" spans="1:5" x14ac:dyDescent="0.25">
      <c r="A21" s="1"/>
      <c r="B21" s="54" t="s">
        <v>82</v>
      </c>
      <c r="C21" s="50">
        <f>C6+C10-C20</f>
        <v>6059.9840000000258</v>
      </c>
      <c r="D21" s="51"/>
    </row>
    <row r="22" spans="1:5" x14ac:dyDescent="0.25">
      <c r="A22" s="1"/>
      <c r="B22" s="46"/>
      <c r="C22" s="46"/>
      <c r="D22" s="51"/>
    </row>
    <row r="23" spans="1:5" x14ac:dyDescent="0.25">
      <c r="A23" s="1"/>
      <c r="B23" s="55" t="s">
        <v>77</v>
      </c>
      <c r="C23" s="55"/>
      <c r="D23" s="51"/>
    </row>
    <row r="24" spans="1:5" x14ac:dyDescent="0.25">
      <c r="A24" s="1"/>
      <c r="B24" s="55" t="s">
        <v>78</v>
      </c>
      <c r="C24" s="76">
        <v>22069.63</v>
      </c>
      <c r="D24" s="51"/>
    </row>
    <row r="25" spans="1:5" x14ac:dyDescent="0.25">
      <c r="A25" s="1"/>
      <c r="B25" s="56" t="s">
        <v>87</v>
      </c>
      <c r="C25" s="77">
        <v>18006.87</v>
      </c>
      <c r="D25" s="51"/>
    </row>
    <row r="26" spans="1:5" x14ac:dyDescent="0.25">
      <c r="A26" s="1"/>
      <c r="B26" s="55" t="s">
        <v>79</v>
      </c>
      <c r="C26" s="76">
        <f>C25-C24</f>
        <v>-4062.760000000002</v>
      </c>
      <c r="D26" s="51"/>
    </row>
    <row r="27" spans="1:5" x14ac:dyDescent="0.25">
      <c r="A27" s="1"/>
      <c r="B27" s="46"/>
      <c r="C27" s="46"/>
      <c r="D27" s="51"/>
    </row>
    <row r="28" spans="1:5" x14ac:dyDescent="0.25">
      <c r="A28" s="1"/>
      <c r="B28" s="46"/>
      <c r="C28" s="46"/>
      <c r="D28" s="51"/>
    </row>
    <row r="29" spans="1:5" x14ac:dyDescent="0.25">
      <c r="A29" s="1" t="s">
        <v>80</v>
      </c>
      <c r="B29" s="46" t="s">
        <v>88</v>
      </c>
      <c r="C29" s="46"/>
      <c r="D29" s="51"/>
    </row>
    <row r="30" spans="1:5" x14ac:dyDescent="0.25">
      <c r="A30" s="1"/>
      <c r="B30" s="46" t="s">
        <v>89</v>
      </c>
      <c r="C30" s="46"/>
      <c r="D30" s="51"/>
    </row>
    <row r="31" spans="1:5" x14ac:dyDescent="0.25">
      <c r="A31" s="1"/>
      <c r="B31" s="46" t="s">
        <v>90</v>
      </c>
      <c r="C31" s="46"/>
      <c r="D31" s="51"/>
    </row>
    <row r="32" spans="1:5" x14ac:dyDescent="0.25">
      <c r="A32" s="1"/>
      <c r="B32" s="46"/>
      <c r="C32" s="46"/>
      <c r="D32" s="51"/>
    </row>
    <row r="33" spans="1:4" x14ac:dyDescent="0.25">
      <c r="A33" s="1"/>
      <c r="B33" s="46" t="s">
        <v>81</v>
      </c>
      <c r="C33" s="46"/>
      <c r="D33" s="51"/>
    </row>
    <row r="34" spans="1:4" x14ac:dyDescent="0.25">
      <c r="A34" s="1"/>
      <c r="B34" s="46"/>
      <c r="C34" s="46"/>
      <c r="D34" s="51"/>
    </row>
    <row r="35" spans="1:4" x14ac:dyDescent="0.25">
      <c r="A35" s="1"/>
      <c r="B35" s="46"/>
      <c r="C35" s="46"/>
      <c r="D35" s="51"/>
    </row>
    <row r="36" spans="1:4" x14ac:dyDescent="0.25">
      <c r="A36" s="1"/>
      <c r="B36" s="46"/>
      <c r="C36" s="46"/>
      <c r="D36" s="51"/>
    </row>
    <row r="37" spans="1:4" x14ac:dyDescent="0.25">
      <c r="A37" s="1"/>
      <c r="B37" s="46"/>
      <c r="C37" s="46"/>
      <c r="D37" s="51"/>
    </row>
    <row r="38" spans="1:4" x14ac:dyDescent="0.25">
      <c r="A38" s="1"/>
      <c r="B38" s="46"/>
      <c r="C38" s="46"/>
      <c r="D38" s="51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2026-02-28T06:00:00Z</dcterms:modified>
</cp:coreProperties>
</file>