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920" yWindow="4920" windowWidth="28800" windowHeight="15345" activeTab="4"/>
  </bookViews>
  <sheets>
    <sheet name="1кв" sheetId="30" r:id="rId1"/>
    <sheet name="2кв" sheetId="31" r:id="rId2"/>
    <sheet name="3кв" sheetId="32" r:id="rId3"/>
    <sheet name="4кв" sheetId="33" r:id="rId4"/>
    <sheet name="отчет" sheetId="34" r:id="rId5"/>
  </sheets>
  <definedNames>
    <definedName name="_xlnm.Print_Area" localSheetId="0">'1кв'!$A$1:$E$49</definedName>
    <definedName name="_xlnm.Print_Area" localSheetId="1">'2кв'!$A$1:$E$48</definedName>
    <definedName name="_xlnm.Print_Area" localSheetId="2">'3кв'!$A$1:$E$48</definedName>
    <definedName name="_xlnm.Print_Area" localSheetId="3">'4кв'!$A$1:$E$48</definedName>
    <definedName name="_xlnm.Print_Area" localSheetId="4">отчет!$A$1:$C$35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34" l="1"/>
  <c r="E27" i="32"/>
  <c r="C14" i="34"/>
  <c r="C12" i="34"/>
  <c r="C13" i="34"/>
  <c r="C11" i="34"/>
  <c r="E27" i="33"/>
  <c r="C18" i="34"/>
  <c r="E24" i="33"/>
  <c r="E26" i="33"/>
  <c r="C17" i="34" l="1"/>
  <c r="C15" i="34" s="1"/>
  <c r="C20" i="34" s="1"/>
  <c r="C8" i="34"/>
  <c r="C6" i="34"/>
  <c r="C9" i="34" l="1"/>
  <c r="C21" i="34" s="1"/>
  <c r="E23" i="33" l="1"/>
  <c r="E22" i="33"/>
  <c r="B47" i="33" s="1"/>
  <c r="E24" i="32" l="1"/>
  <c r="E26" i="32" l="1"/>
  <c r="E25" i="31" l="1"/>
  <c r="E23" i="32" l="1"/>
  <c r="E22" i="32"/>
  <c r="E23" i="31"/>
  <c r="E22" i="31"/>
  <c r="B47" i="32" l="1"/>
  <c r="E27" i="31"/>
  <c r="B47" i="31" s="1"/>
  <c r="E25" i="30"/>
  <c r="E23" i="30" l="1"/>
  <c r="E22" i="30"/>
  <c r="E27" i="30" s="1"/>
  <c r="B48" i="30" l="1"/>
  <c r="B49" i="30" l="1"/>
  <c r="B44" i="31" s="1"/>
  <c r="B48" i="31" s="1"/>
  <c r="B44" i="32" s="1"/>
  <c r="B48" i="32" s="1"/>
  <c r="B44" i="33" s="1"/>
  <c r="B48" i="33" s="1"/>
  <c r="D21" i="34" s="1"/>
</calcChain>
</file>

<file path=xl/sharedStrings.xml><?xml version="1.0" encoding="utf-8"?>
<sst xmlns="http://schemas.openxmlformats.org/spreadsheetml/2006/main" count="262" uniqueCount="101">
  <si>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</si>
  <si>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</si>
  <si>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</si>
  <si>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</si>
  <si>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</si>
  <si>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</si>
  <si>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</si>
  <si>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</si>
  <si>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</si>
  <si>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</si>
  <si>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</si>
  <si>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</si>
  <si>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</si>
  <si>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</si>
  <si>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</si>
  <si>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</si>
  <si>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</si>
  <si>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</si>
  <si>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</si>
  <si>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</si>
  <si>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</si>
  <si>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</si>
  <si>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</si>
  <si>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</si>
  <si>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</si>
  <si>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Свердлова, д. 1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</si>
  <si>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№9,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№35 от 30.05.2013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</si>
  <si>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№35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</si>
  <si>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Свердлова</t>
    </r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</si>
  <si>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</si>
  <si>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</si>
  <si>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</si>
  <si>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Заказчик - Собственники МКД, в лице председателя совета МКД Гузовой Н.В.</t>
  </si>
  <si>
    <t>Информация для собственников:</t>
  </si>
  <si>
    <t xml:space="preserve">Итого остаток на конец квартала </t>
  </si>
  <si>
    <t>Общая площадь квартир - 888,3</t>
  </si>
  <si>
    <t>Расходы по содержанию и тек. ремонту</t>
  </si>
  <si>
    <t xml:space="preserve">определена приложением № 9 к договору </t>
  </si>
  <si>
    <t>в т.ч. Оплачено рем.и содерж.</t>
  </si>
  <si>
    <t xml:space="preserve">Общехозяйственные расходы </t>
  </si>
  <si>
    <t>Остаток на начало квартала</t>
  </si>
  <si>
    <t>1 квартал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</si>
  <si>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</si>
  <si>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</si>
  <si>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</si>
  <si>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 xml:space="preserve">Гузовой Нины Васильевны </t>
    </r>
  </si>
  <si>
    <t>Предъявлено населению 69047,58</t>
  </si>
  <si>
    <t>за 1 квартал 2025 года</t>
  </si>
  <si>
    <t>31.03.2025 г.</t>
  </si>
  <si>
    <t>Ремонт водосточной ситемы</t>
  </si>
  <si>
    <t>февраль</t>
  </si>
  <si>
    <t>ч/ч</t>
  </si>
  <si>
    <t xml:space="preserve">           2. Всего за период с "01" 01 2025 г. по "31" 03 2025 г. выполнено работ (оказано услуг) на общую сумму пятьдесят восемь тысяч четыреста восемьдесят два  рубля 18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</si>
  <si>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</si>
  <si>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</si>
  <si>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</si>
  <si>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</si>
  <si>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</si>
  <si>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</si>
  <si>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ремонт канализации кв.4,12</t>
  </si>
  <si>
    <t>май</t>
  </si>
  <si>
    <t>ч/час</t>
  </si>
  <si>
    <t xml:space="preserve">           2. Всего за период с "01" 04 2025 г. по "30" 06 2025 г. выполнено работ (оказано услуг) на общую сумму семьдесят три тысячи пятьсот двадцать один рубль 20 копеек</t>
  </si>
  <si>
    <t>Замена стояка канализации ( кв 11)</t>
  </si>
  <si>
    <t>сентябрь</t>
  </si>
  <si>
    <t xml:space="preserve">Устройство укрытия </t>
  </si>
  <si>
    <t>июль</t>
  </si>
  <si>
    <t>Предъявлено населению 76589,19</t>
  </si>
  <si>
    <t xml:space="preserve">           2. Всего за период с "01" 07 2025 г. по "30" 09 2025 г. выполнено работ (оказано услуг) на общую сумму шестьдесят семь триста сорок  рублей 38 копеек.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</si>
  <si>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</si>
  <si>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</si>
  <si>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</si>
  <si>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</si>
  <si>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Свердлова, д. 1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</si>
  <si>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</si>
  <si>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</si>
  <si>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</si>
  <si>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</si>
  <si>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</si>
  <si>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</si>
  <si>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</si>
  <si>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</si>
  <si>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</si>
  <si>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</si>
  <si>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</si>
  <si>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</si>
  <si>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</si>
  <si>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</si>
  <si>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</si>
  <si>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31.12.2025г.</t>
  </si>
  <si>
    <t>Замена затвора на ОДПУ отопления (кв.9)</t>
  </si>
  <si>
    <t>Раскрыжевка и вывоз веток (кв.9)</t>
  </si>
  <si>
    <t>октябрь</t>
  </si>
  <si>
    <t>ноябрь</t>
  </si>
  <si>
    <t xml:space="preserve">           2. Всего за период с "01" 10  2025 г. по "31" 12  2025 г. выполнено работ (оказано услуг) на общую сумму семьдесят семь тысяч девятьсот сорок два рубля 21 копейка</t>
  </si>
  <si>
    <t>Начислено всего 291277,95</t>
  </si>
  <si>
    <t>Непредвиденные работы 80 ч/ч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</si>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</sst>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3" fillId="0" borderId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43" fontId="8" fillId="0" borderId="0" xfId="0" applyNumberFormat="1" applyFont="1"/>
    <xf numFmtId="43" fontId="4" fillId="0" borderId="0" xfId="0" applyNumberFormat="1" applyFont="1"/>
    <xf numFmtId="0" fontId="12" fillId="0" borderId="0" xfId="0" applyFont="1"/>
    <xf numFmtId="0" fontId="4" fillId="0" borderId="0" xfId="0" applyFont="1" applyAlignment="1"/>
    <xf numFmtId="0" fontId="3" fillId="0" borderId="0" xfId="0" applyFont="1" applyAlignment="1">
      <alignment horizontal="center"/>
    </xf>
    <xf numFmtId="43" fontId="4" fillId="0" borderId="0" xfId="1" applyFont="1"/>
    <xf numFmtId="43" fontId="4" fillId="0" borderId="0" xfId="1" applyFont="1" applyAlignment="1">
      <alignment wrapText="1"/>
    </xf>
    <xf numFmtId="0" fontId="8" fillId="0" borderId="0" xfId="0" applyFont="1" applyAlignment="1">
      <alignment wrapText="1"/>
    </xf>
    <xf numFmtId="164" fontId="8" fillId="0" borderId="0" xfId="1" applyNumberFormat="1" applyFont="1" applyAlignment="1">
      <alignment wrapText="1"/>
    </xf>
    <xf numFmtId="4" fontId="8" fillId="0" borderId="0" xfId="1" applyNumberFormat="1" applyFont="1" applyAlignment="1">
      <alignment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4" fillId="0" borderId="0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4" fillId="0" borderId="4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5" fillId="0" borderId="0" xfId="0" applyFont="1" applyAlignment="1"/>
    <xf numFmtId="0" fontId="16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9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1" xfId="0" applyFont="1" applyBorder="1" applyAlignment="1">
      <alignment wrapText="1"/>
    </xf>
    <xf numFmtId="166" fontId="9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3" fontId="16" fillId="0" borderId="0" xfId="0" applyNumberFormat="1" applyFont="1"/>
    <xf numFmtId="0" fontId="17" fillId="2" borderId="1" xfId="0" applyFont="1" applyFill="1" applyBorder="1" applyAlignment="1">
      <alignment wrapText="1"/>
    </xf>
    <xf numFmtId="49" fontId="3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/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BreakPreview" topLeftCell="A19" zoomScaleSheetLayoutView="100" workbookViewId="0">
      <selection activeCell="F24" sqref="F24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3.42578125" style="2" bestFit="1" customWidth="1"/>
    <col min="7" max="9" width="9.140625" style="2"/>
    <col min="10" max="10" width="16.28515625" style="2" customWidth="1"/>
    <col min="11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1.5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47</v>
      </c>
      <c r="B3" s="67"/>
      <c r="C3" s="67"/>
      <c r="D3" s="67"/>
      <c r="E3" s="67"/>
    </row>
    <row r="4" spans="1:5" s="1" customFormat="1" ht="15.75" x14ac:dyDescent="0.25">
      <c r="A4" s="5" t="s">
        <v>13</v>
      </c>
      <c r="B4" s="19"/>
      <c r="C4" s="19"/>
      <c r="D4" s="26"/>
      <c r="E4" s="25" t="s">
        <v>48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68" t="s">
        <v>0</v>
      </c>
      <c r="B6" s="68"/>
      <c r="C6" s="68"/>
      <c r="D6" s="68"/>
      <c r="E6" s="68"/>
    </row>
    <row r="7" spans="1:5" x14ac:dyDescent="0.25">
      <c r="A7" s="69" t="s">
        <v>25</v>
      </c>
      <c r="B7" s="69"/>
      <c r="C7" s="69"/>
      <c r="D7" s="69"/>
      <c r="E7" s="69"/>
    </row>
    <row r="8" spans="1:5" x14ac:dyDescent="0.25">
      <c r="A8" s="62" t="s">
        <v>1</v>
      </c>
      <c r="B8" s="62"/>
      <c r="C8" s="62"/>
      <c r="D8" s="62"/>
      <c r="E8" s="62"/>
    </row>
    <row r="9" spans="1:5" x14ac:dyDescent="0.25">
      <c r="A9" s="70" t="s">
        <v>45</v>
      </c>
      <c r="B9" s="70"/>
      <c r="C9" s="70"/>
      <c r="D9" s="70"/>
      <c r="E9" s="70"/>
    </row>
    <row r="10" spans="1:5" ht="22.5" customHeight="1" x14ac:dyDescent="0.25">
      <c r="A10" s="71" t="s">
        <v>14</v>
      </c>
      <c r="B10" s="72"/>
      <c r="C10" s="72"/>
      <c r="D10" s="72"/>
      <c r="E10" s="72"/>
    </row>
    <row r="11" spans="1:5" ht="29.25" customHeight="1" x14ac:dyDescent="0.25">
      <c r="A11" s="68" t="s">
        <v>26</v>
      </c>
      <c r="B11" s="68"/>
      <c r="C11" s="68"/>
      <c r="D11" s="68"/>
      <c r="E11" s="68"/>
    </row>
    <row r="12" spans="1:5" ht="14.25" customHeight="1" x14ac:dyDescent="0.25">
      <c r="A12" s="62" t="s">
        <v>15</v>
      </c>
      <c r="B12" s="63"/>
      <c r="C12" s="63"/>
      <c r="D12" s="63"/>
      <c r="E12" s="63"/>
    </row>
    <row r="13" spans="1:5" ht="19.5" customHeight="1" x14ac:dyDescent="0.25">
      <c r="A13" s="68" t="s">
        <v>22</v>
      </c>
      <c r="B13" s="68"/>
      <c r="C13" s="68"/>
      <c r="D13" s="68"/>
      <c r="E13" s="68"/>
    </row>
    <row r="14" spans="1:5" ht="12.75" customHeight="1" x14ac:dyDescent="0.25">
      <c r="A14" s="62" t="s">
        <v>2</v>
      </c>
      <c r="B14" s="63"/>
      <c r="C14" s="63"/>
      <c r="D14" s="63"/>
      <c r="E14" s="63"/>
    </row>
    <row r="15" spans="1:5" ht="18.75" customHeight="1" x14ac:dyDescent="0.25">
      <c r="A15" s="68" t="s">
        <v>43</v>
      </c>
      <c r="B15" s="68"/>
      <c r="C15" s="68"/>
      <c r="D15" s="68"/>
      <c r="E15" s="68"/>
    </row>
    <row r="16" spans="1:5" ht="14.25" customHeight="1" x14ac:dyDescent="0.25">
      <c r="A16" s="62" t="s">
        <v>16</v>
      </c>
      <c r="B16" s="63"/>
      <c r="C16" s="63"/>
      <c r="D16" s="63"/>
      <c r="E16" s="63"/>
    </row>
    <row r="17" spans="1:10" ht="29.25" customHeight="1" x14ac:dyDescent="0.25">
      <c r="A17" s="68" t="s">
        <v>17</v>
      </c>
      <c r="B17" s="68"/>
      <c r="C17" s="68"/>
      <c r="D17" s="68"/>
      <c r="E17" s="68"/>
    </row>
    <row r="18" spans="1:10" ht="64.5" customHeight="1" x14ac:dyDescent="0.25">
      <c r="A18" s="68" t="s">
        <v>27</v>
      </c>
      <c r="B18" s="68"/>
      <c r="C18" s="68"/>
      <c r="D18" s="68"/>
      <c r="E18" s="68"/>
    </row>
    <row r="19" spans="1:10" ht="30" customHeight="1" x14ac:dyDescent="0.25">
      <c r="A19" s="74" t="s">
        <v>28</v>
      </c>
      <c r="B19" s="74"/>
      <c r="C19" s="74"/>
      <c r="D19" s="74"/>
      <c r="E19" s="74"/>
    </row>
    <row r="20" spans="1:10" x14ac:dyDescent="0.25">
      <c r="A20" s="74"/>
      <c r="B20" s="74"/>
      <c r="C20" s="74"/>
      <c r="D20" s="74"/>
      <c r="E20" s="74"/>
      <c r="F20" s="2">
        <v>888.3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30" t="s">
        <v>42</v>
      </c>
      <c r="B22" s="9" t="s">
        <v>37</v>
      </c>
      <c r="C22" s="3" t="s">
        <v>4</v>
      </c>
      <c r="D22" s="3">
        <v>16.87</v>
      </c>
      <c r="E22" s="8">
        <f>D22*888.4*3</f>
        <v>44961.923999999999</v>
      </c>
      <c r="J22" s="16"/>
    </row>
    <row r="23" spans="1:10" x14ac:dyDescent="0.25">
      <c r="A23" s="7" t="s">
        <v>39</v>
      </c>
      <c r="B23" s="9" t="s">
        <v>23</v>
      </c>
      <c r="C23" s="3" t="s">
        <v>4</v>
      </c>
      <c r="D23" s="3">
        <v>4.68</v>
      </c>
      <c r="E23" s="8">
        <f>D23*F20*G20</f>
        <v>12471.732</v>
      </c>
      <c r="J23" s="16"/>
    </row>
    <row r="24" spans="1:10" x14ac:dyDescent="0.25">
      <c r="A24" s="7" t="s">
        <v>29</v>
      </c>
      <c r="B24" s="9" t="s">
        <v>41</v>
      </c>
      <c r="C24" s="3" t="s">
        <v>30</v>
      </c>
      <c r="D24" s="3"/>
      <c r="E24" s="8">
        <v>381</v>
      </c>
      <c r="J24" s="16"/>
    </row>
    <row r="25" spans="1:10" x14ac:dyDescent="0.25">
      <c r="A25" s="35" t="s">
        <v>49</v>
      </c>
      <c r="B25" s="9" t="s">
        <v>50</v>
      </c>
      <c r="C25" s="3" t="s">
        <v>51</v>
      </c>
      <c r="D25" s="3">
        <v>2</v>
      </c>
      <c r="E25" s="8">
        <f>D25*333.76</f>
        <v>667.52</v>
      </c>
      <c r="J25" s="16"/>
    </row>
    <row r="26" spans="1:10" x14ac:dyDescent="0.25">
      <c r="A26" s="34"/>
      <c r="B26" s="9"/>
      <c r="C26" s="3"/>
      <c r="D26" s="3"/>
      <c r="E26" s="8"/>
      <c r="J26" s="16"/>
    </row>
    <row r="27" spans="1:10" s="14" customFormat="1" ht="14.25" x14ac:dyDescent="0.2">
      <c r="A27" s="10" t="s">
        <v>24</v>
      </c>
      <c r="B27" s="11"/>
      <c r="C27" s="12"/>
      <c r="D27" s="12"/>
      <c r="E27" s="13">
        <f>SUM(E22:E25)</f>
        <v>58482.175999999999</v>
      </c>
      <c r="F27" s="15"/>
      <c r="J27" s="15"/>
    </row>
    <row r="29" spans="1:10" ht="31.5" customHeight="1" x14ac:dyDescent="0.25">
      <c r="A29" s="75" t="s">
        <v>52</v>
      </c>
      <c r="B29" s="75"/>
      <c r="C29" s="75"/>
      <c r="D29" s="75"/>
      <c r="E29" s="75"/>
    </row>
    <row r="30" spans="1:10" ht="31.5" customHeight="1" x14ac:dyDescent="0.25">
      <c r="A30" s="68" t="s">
        <v>21</v>
      </c>
      <c r="B30" s="68"/>
      <c r="C30" s="68"/>
      <c r="D30" s="68"/>
      <c r="E30" s="68"/>
    </row>
    <row r="31" spans="1:10" x14ac:dyDescent="0.25">
      <c r="A31" s="68" t="s">
        <v>20</v>
      </c>
      <c r="B31" s="68"/>
      <c r="C31" s="68"/>
      <c r="D31" s="68"/>
      <c r="E31" s="68"/>
      <c r="F31" s="14"/>
      <c r="G31" s="14"/>
      <c r="H31" s="14"/>
      <c r="I31" s="14"/>
      <c r="J31" s="15"/>
    </row>
    <row r="32" spans="1:10" ht="32.25" customHeight="1" x14ac:dyDescent="0.25">
      <c r="A32" s="68" t="s">
        <v>31</v>
      </c>
      <c r="B32" s="68"/>
      <c r="C32" s="68"/>
      <c r="D32" s="68"/>
      <c r="E32" s="68"/>
    </row>
    <row r="33" spans="1:5" x14ac:dyDescent="0.25">
      <c r="A33" s="68" t="s">
        <v>18</v>
      </c>
      <c r="B33" s="68"/>
      <c r="C33" s="68"/>
      <c r="D33" s="68"/>
      <c r="E33" s="68"/>
    </row>
    <row r="34" spans="1:5" x14ac:dyDescent="0.25">
      <c r="A34" s="73" t="s">
        <v>5</v>
      </c>
      <c r="B34" s="73"/>
      <c r="C34" s="73"/>
      <c r="D34" s="73"/>
      <c r="E34" s="73"/>
    </row>
    <row r="35" spans="1:5" x14ac:dyDescent="0.25">
      <c r="A35" s="68" t="s">
        <v>18</v>
      </c>
      <c r="B35" s="68"/>
      <c r="C35" s="68"/>
      <c r="D35" s="68"/>
      <c r="E35" s="68"/>
    </row>
    <row r="36" spans="1:5" x14ac:dyDescent="0.25">
      <c r="A36" s="76" t="s">
        <v>44</v>
      </c>
      <c r="B36" s="76"/>
      <c r="C36" s="76"/>
      <c r="D36" s="76"/>
      <c r="E36" s="76"/>
    </row>
    <row r="37" spans="1:5" x14ac:dyDescent="0.25">
      <c r="B37" s="77" t="s">
        <v>19</v>
      </c>
      <c r="C37" s="77"/>
      <c r="D37" s="77"/>
      <c r="E37" s="6" t="s">
        <v>6</v>
      </c>
    </row>
    <row r="38" spans="1:5" x14ac:dyDescent="0.25">
      <c r="A38" s="28"/>
      <c r="B38" s="28"/>
      <c r="C38" s="28"/>
      <c r="D38" s="28"/>
      <c r="E38" s="28"/>
    </row>
    <row r="39" spans="1:5" x14ac:dyDescent="0.25">
      <c r="A39" s="76" t="s">
        <v>32</v>
      </c>
      <c r="B39" s="76"/>
      <c r="C39" s="76"/>
      <c r="D39" s="76"/>
      <c r="E39" s="76"/>
    </row>
    <row r="40" spans="1:5" x14ac:dyDescent="0.25">
      <c r="B40" s="77" t="s">
        <v>19</v>
      </c>
      <c r="C40" s="77"/>
      <c r="D40" s="77"/>
      <c r="E40" s="6" t="s">
        <v>6</v>
      </c>
    </row>
    <row r="42" spans="1:5" x14ac:dyDescent="0.25">
      <c r="A42" s="17" t="s">
        <v>35</v>
      </c>
    </row>
    <row r="43" spans="1:5" x14ac:dyDescent="0.25">
      <c r="A43" s="14" t="s">
        <v>33</v>
      </c>
      <c r="B43" s="20"/>
    </row>
    <row r="44" spans="1:5" x14ac:dyDescent="0.25">
      <c r="A44" s="2" t="s">
        <v>40</v>
      </c>
      <c r="B44" s="24">
        <v>-56694.13</v>
      </c>
    </row>
    <row r="45" spans="1:5" x14ac:dyDescent="0.25">
      <c r="A45" s="18" t="s">
        <v>46</v>
      </c>
      <c r="B45" s="21"/>
    </row>
    <row r="46" spans="1:5" x14ac:dyDescent="0.25">
      <c r="A46" s="2" t="s">
        <v>38</v>
      </c>
      <c r="B46" s="21">
        <v>69122.720000000001</v>
      </c>
    </row>
    <row r="47" spans="1:5" x14ac:dyDescent="0.25">
      <c r="B47" s="21"/>
    </row>
    <row r="48" spans="1:5" ht="30" x14ac:dyDescent="0.25">
      <c r="A48" s="27" t="s">
        <v>36</v>
      </c>
      <c r="B48" s="21">
        <f>E27</f>
        <v>58482.175999999999</v>
      </c>
    </row>
    <row r="49" spans="1:2" ht="29.25" x14ac:dyDescent="0.25">
      <c r="A49" s="22" t="s">
        <v>34</v>
      </c>
      <c r="B49" s="23">
        <f>B44+B46+B47-B48</f>
        <v>-46053.585999999996</v>
      </c>
    </row>
    <row r="51" spans="1:2" x14ac:dyDescent="0.25">
      <c r="B51" s="2">
        <v>-56694.13</v>
      </c>
    </row>
  </sheetData>
  <mergeCells count="29">
    <mergeCell ref="A35:E35"/>
    <mergeCell ref="A36:E36"/>
    <mergeCell ref="B37:D37"/>
    <mergeCell ref="A39:E39"/>
    <mergeCell ref="B40:D40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topLeftCell="A19" zoomScaleSheetLayoutView="100" workbookViewId="0">
      <selection activeCell="G26" sqref="G26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3.42578125" style="2" bestFit="1" customWidth="1"/>
    <col min="7" max="9" width="9.140625" style="2"/>
    <col min="10" max="10" width="16.28515625" style="2" customWidth="1"/>
    <col min="11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1.5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53</v>
      </c>
      <c r="B3" s="67"/>
      <c r="C3" s="67"/>
      <c r="D3" s="67"/>
      <c r="E3" s="67"/>
    </row>
    <row r="4" spans="1:5" s="1" customFormat="1" ht="15.75" x14ac:dyDescent="0.25">
      <c r="A4" s="5" t="s">
        <v>13</v>
      </c>
      <c r="B4" s="19"/>
      <c r="C4" s="19"/>
      <c r="D4" s="26"/>
      <c r="E4" s="25" t="s">
        <v>54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68" t="s">
        <v>0</v>
      </c>
      <c r="B6" s="68"/>
      <c r="C6" s="68"/>
      <c r="D6" s="68"/>
      <c r="E6" s="68"/>
    </row>
    <row r="7" spans="1:5" x14ac:dyDescent="0.25">
      <c r="A7" s="69" t="s">
        <v>25</v>
      </c>
      <c r="B7" s="69"/>
      <c r="C7" s="69"/>
      <c r="D7" s="69"/>
      <c r="E7" s="69"/>
    </row>
    <row r="8" spans="1:5" x14ac:dyDescent="0.25">
      <c r="A8" s="62" t="s">
        <v>1</v>
      </c>
      <c r="B8" s="62"/>
      <c r="C8" s="62"/>
      <c r="D8" s="62"/>
      <c r="E8" s="62"/>
    </row>
    <row r="9" spans="1:5" x14ac:dyDescent="0.25">
      <c r="A9" s="70" t="s">
        <v>45</v>
      </c>
      <c r="B9" s="70"/>
      <c r="C9" s="70"/>
      <c r="D9" s="70"/>
      <c r="E9" s="70"/>
    </row>
    <row r="10" spans="1:5" ht="22.5" customHeight="1" x14ac:dyDescent="0.25">
      <c r="A10" s="71" t="s">
        <v>14</v>
      </c>
      <c r="B10" s="72"/>
      <c r="C10" s="72"/>
      <c r="D10" s="72"/>
      <c r="E10" s="72"/>
    </row>
    <row r="11" spans="1:5" ht="29.25" customHeight="1" x14ac:dyDescent="0.25">
      <c r="A11" s="68" t="s">
        <v>26</v>
      </c>
      <c r="B11" s="68"/>
      <c r="C11" s="68"/>
      <c r="D11" s="68"/>
      <c r="E11" s="68"/>
    </row>
    <row r="12" spans="1:5" ht="14.25" customHeight="1" x14ac:dyDescent="0.25">
      <c r="A12" s="62" t="s">
        <v>15</v>
      </c>
      <c r="B12" s="63"/>
      <c r="C12" s="63"/>
      <c r="D12" s="63"/>
      <c r="E12" s="63"/>
    </row>
    <row r="13" spans="1:5" ht="19.5" customHeight="1" x14ac:dyDescent="0.25">
      <c r="A13" s="68" t="s">
        <v>22</v>
      </c>
      <c r="B13" s="68"/>
      <c r="C13" s="68"/>
      <c r="D13" s="68"/>
      <c r="E13" s="68"/>
    </row>
    <row r="14" spans="1:5" ht="12.75" customHeight="1" x14ac:dyDescent="0.25">
      <c r="A14" s="62" t="s">
        <v>2</v>
      </c>
      <c r="B14" s="63"/>
      <c r="C14" s="63"/>
      <c r="D14" s="63"/>
      <c r="E14" s="63"/>
    </row>
    <row r="15" spans="1:5" ht="18.75" customHeight="1" x14ac:dyDescent="0.25">
      <c r="A15" s="68" t="s">
        <v>43</v>
      </c>
      <c r="B15" s="68"/>
      <c r="C15" s="68"/>
      <c r="D15" s="68"/>
      <c r="E15" s="68"/>
    </row>
    <row r="16" spans="1:5" ht="14.25" customHeight="1" x14ac:dyDescent="0.25">
      <c r="A16" s="62" t="s">
        <v>16</v>
      </c>
      <c r="B16" s="63"/>
      <c r="C16" s="63"/>
      <c r="D16" s="63"/>
      <c r="E16" s="63"/>
    </row>
    <row r="17" spans="1:10" ht="29.25" customHeight="1" x14ac:dyDescent="0.25">
      <c r="A17" s="68" t="s">
        <v>17</v>
      </c>
      <c r="B17" s="68"/>
      <c r="C17" s="68"/>
      <c r="D17" s="68"/>
      <c r="E17" s="68"/>
    </row>
    <row r="18" spans="1:10" ht="64.5" customHeight="1" x14ac:dyDescent="0.25">
      <c r="A18" s="68" t="s">
        <v>27</v>
      </c>
      <c r="B18" s="68"/>
      <c r="C18" s="68"/>
      <c r="D18" s="68"/>
      <c r="E18" s="68"/>
    </row>
    <row r="19" spans="1:10" ht="30" customHeight="1" x14ac:dyDescent="0.25">
      <c r="A19" s="74" t="s">
        <v>28</v>
      </c>
      <c r="B19" s="74"/>
      <c r="C19" s="74"/>
      <c r="D19" s="74"/>
      <c r="E19" s="74"/>
    </row>
    <row r="20" spans="1:10" x14ac:dyDescent="0.25">
      <c r="A20" s="74"/>
      <c r="B20" s="74"/>
      <c r="C20" s="74"/>
      <c r="D20" s="74"/>
      <c r="E20" s="74"/>
      <c r="F20" s="2">
        <v>888.3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30" t="s">
        <v>42</v>
      </c>
      <c r="B22" s="9" t="s">
        <v>37</v>
      </c>
      <c r="C22" s="3" t="s">
        <v>4</v>
      </c>
      <c r="D22" s="3">
        <v>16.87</v>
      </c>
      <c r="E22" s="8">
        <f>D22*888.4*3</f>
        <v>44961.923999999999</v>
      </c>
      <c r="J22" s="16"/>
    </row>
    <row r="23" spans="1:10" x14ac:dyDescent="0.25">
      <c r="A23" s="7" t="s">
        <v>39</v>
      </c>
      <c r="B23" s="9" t="s">
        <v>23</v>
      </c>
      <c r="C23" s="3" t="s">
        <v>4</v>
      </c>
      <c r="D23" s="3">
        <v>4.68</v>
      </c>
      <c r="E23" s="8">
        <f>D23*F20*G20</f>
        <v>12471.732</v>
      </c>
      <c r="J23" s="16"/>
    </row>
    <row r="24" spans="1:10" x14ac:dyDescent="0.25">
      <c r="A24" s="7" t="s">
        <v>29</v>
      </c>
      <c r="B24" s="9" t="s">
        <v>55</v>
      </c>
      <c r="C24" s="3" t="s">
        <v>30</v>
      </c>
      <c r="D24" s="3"/>
      <c r="E24" s="8">
        <v>5407.22</v>
      </c>
      <c r="J24" s="16"/>
    </row>
    <row r="25" spans="1:10" x14ac:dyDescent="0.25">
      <c r="A25" s="35" t="s">
        <v>59</v>
      </c>
      <c r="B25" s="9" t="s">
        <v>60</v>
      </c>
      <c r="C25" s="3" t="s">
        <v>61</v>
      </c>
      <c r="D25" s="3">
        <v>32</v>
      </c>
      <c r="E25" s="8">
        <f>D25*333.76</f>
        <v>10680.32</v>
      </c>
      <c r="J25" s="16"/>
    </row>
    <row r="26" spans="1:10" x14ac:dyDescent="0.25">
      <c r="A26" s="34"/>
      <c r="B26" s="9"/>
      <c r="C26" s="3"/>
      <c r="D26" s="3"/>
      <c r="E26" s="8"/>
      <c r="J26" s="16"/>
    </row>
    <row r="27" spans="1:10" s="14" customFormat="1" ht="14.25" x14ac:dyDescent="0.2">
      <c r="A27" s="10" t="s">
        <v>24</v>
      </c>
      <c r="B27" s="11"/>
      <c r="C27" s="12"/>
      <c r="D27" s="12"/>
      <c r="E27" s="13">
        <f>SUM(E22:E25)</f>
        <v>73521.195999999996</v>
      </c>
      <c r="F27" s="15"/>
      <c r="J27" s="15"/>
    </row>
    <row r="29" spans="1:10" ht="31.5" customHeight="1" x14ac:dyDescent="0.25">
      <c r="A29" s="75" t="s">
        <v>62</v>
      </c>
      <c r="B29" s="75"/>
      <c r="C29" s="75"/>
      <c r="D29" s="75"/>
      <c r="E29" s="75"/>
    </row>
    <row r="30" spans="1:10" ht="31.5" customHeight="1" x14ac:dyDescent="0.25">
      <c r="A30" s="68" t="s">
        <v>21</v>
      </c>
      <c r="B30" s="68"/>
      <c r="C30" s="68"/>
      <c r="D30" s="68"/>
      <c r="E30" s="68"/>
    </row>
    <row r="31" spans="1:10" x14ac:dyDescent="0.25">
      <c r="A31" s="68" t="s">
        <v>20</v>
      </c>
      <c r="B31" s="68"/>
      <c r="C31" s="68"/>
      <c r="D31" s="68"/>
      <c r="E31" s="68"/>
      <c r="F31" s="14"/>
      <c r="G31" s="14"/>
      <c r="H31" s="14"/>
      <c r="I31" s="14"/>
      <c r="J31" s="15"/>
    </row>
    <row r="32" spans="1:10" ht="32.25" customHeight="1" x14ac:dyDescent="0.25">
      <c r="A32" s="68" t="s">
        <v>31</v>
      </c>
      <c r="B32" s="68"/>
      <c r="C32" s="68"/>
      <c r="D32" s="68"/>
      <c r="E32" s="68"/>
    </row>
    <row r="33" spans="1:5" x14ac:dyDescent="0.25">
      <c r="A33" s="68" t="s">
        <v>18</v>
      </c>
      <c r="B33" s="68"/>
      <c r="C33" s="68"/>
      <c r="D33" s="68"/>
      <c r="E33" s="68"/>
    </row>
    <row r="34" spans="1:5" x14ac:dyDescent="0.25">
      <c r="A34" s="73" t="s">
        <v>5</v>
      </c>
      <c r="B34" s="73"/>
      <c r="C34" s="73"/>
      <c r="D34" s="73"/>
      <c r="E34" s="73"/>
    </row>
    <row r="35" spans="1:5" x14ac:dyDescent="0.25">
      <c r="A35" s="68" t="s">
        <v>18</v>
      </c>
      <c r="B35" s="68"/>
      <c r="C35" s="68"/>
      <c r="D35" s="68"/>
      <c r="E35" s="68"/>
    </row>
    <row r="36" spans="1:5" x14ac:dyDescent="0.25">
      <c r="A36" s="76" t="s">
        <v>44</v>
      </c>
      <c r="B36" s="76"/>
      <c r="C36" s="76"/>
      <c r="D36" s="76"/>
      <c r="E36" s="76"/>
    </row>
    <row r="37" spans="1:5" x14ac:dyDescent="0.25">
      <c r="B37" s="77" t="s">
        <v>19</v>
      </c>
      <c r="C37" s="77"/>
      <c r="D37" s="77"/>
      <c r="E37" s="6" t="s">
        <v>6</v>
      </c>
    </row>
    <row r="38" spans="1:5" x14ac:dyDescent="0.25">
      <c r="A38" s="31"/>
      <c r="B38" s="31"/>
      <c r="C38" s="31"/>
      <c r="D38" s="31"/>
      <c r="E38" s="31"/>
    </row>
    <row r="39" spans="1:5" x14ac:dyDescent="0.25">
      <c r="A39" s="76" t="s">
        <v>32</v>
      </c>
      <c r="B39" s="76"/>
      <c r="C39" s="76"/>
      <c r="D39" s="76"/>
      <c r="E39" s="76"/>
    </row>
    <row r="40" spans="1:5" x14ac:dyDescent="0.25">
      <c r="B40" s="77" t="s">
        <v>19</v>
      </c>
      <c r="C40" s="77"/>
      <c r="D40" s="77"/>
      <c r="E40" s="6" t="s">
        <v>6</v>
      </c>
    </row>
    <row r="42" spans="1:5" x14ac:dyDescent="0.25">
      <c r="A42" s="17" t="s">
        <v>35</v>
      </c>
    </row>
    <row r="43" spans="1:5" x14ac:dyDescent="0.25">
      <c r="A43" s="14" t="s">
        <v>33</v>
      </c>
      <c r="B43" s="20"/>
    </row>
    <row r="44" spans="1:5" x14ac:dyDescent="0.25">
      <c r="A44" s="2" t="s">
        <v>40</v>
      </c>
      <c r="B44" s="24">
        <f>'1кв'!B49</f>
        <v>-46053.585999999996</v>
      </c>
    </row>
    <row r="45" spans="1:5" x14ac:dyDescent="0.25">
      <c r="A45" s="18" t="s">
        <v>46</v>
      </c>
      <c r="B45" s="21"/>
    </row>
    <row r="46" spans="1:5" x14ac:dyDescent="0.25">
      <c r="A46" s="2" t="s">
        <v>38</v>
      </c>
      <c r="B46" s="21">
        <v>70374.58</v>
      </c>
    </row>
    <row r="47" spans="1:5" ht="30" x14ac:dyDescent="0.25">
      <c r="A47" s="33" t="s">
        <v>36</v>
      </c>
      <c r="B47" s="21">
        <f>E27</f>
        <v>73521.195999999996</v>
      </c>
    </row>
    <row r="48" spans="1:5" ht="29.25" x14ac:dyDescent="0.25">
      <c r="A48" s="22" t="s">
        <v>34</v>
      </c>
      <c r="B48" s="23">
        <f>B44+B46-B47</f>
        <v>-49200.20199999999</v>
      </c>
    </row>
  </sheetData>
  <mergeCells count="29">
    <mergeCell ref="A35:E35"/>
    <mergeCell ref="A36:E36"/>
    <mergeCell ref="B37:D37"/>
    <mergeCell ref="A39:E39"/>
    <mergeCell ref="B40:D40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topLeftCell="A28" zoomScaleSheetLayoutView="100" workbookViewId="0">
      <selection activeCell="E28" sqref="E28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3.42578125" style="2" bestFit="1" customWidth="1"/>
    <col min="7" max="9" width="9.140625" style="2"/>
    <col min="10" max="10" width="16.28515625" style="2" customWidth="1"/>
    <col min="11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1.5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56</v>
      </c>
      <c r="B3" s="67"/>
      <c r="C3" s="67"/>
      <c r="D3" s="67"/>
      <c r="E3" s="67"/>
    </row>
    <row r="4" spans="1:5" s="1" customFormat="1" ht="15.75" x14ac:dyDescent="0.25">
      <c r="A4" s="5" t="s">
        <v>13</v>
      </c>
      <c r="B4" s="19"/>
      <c r="C4" s="19"/>
      <c r="D4" s="26"/>
      <c r="E4" s="25" t="s">
        <v>57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68" t="s">
        <v>0</v>
      </c>
      <c r="B6" s="68"/>
      <c r="C6" s="68"/>
      <c r="D6" s="68"/>
      <c r="E6" s="68"/>
    </row>
    <row r="7" spans="1:5" x14ac:dyDescent="0.25">
      <c r="A7" s="69" t="s">
        <v>25</v>
      </c>
      <c r="B7" s="69"/>
      <c r="C7" s="69"/>
      <c r="D7" s="69"/>
      <c r="E7" s="69"/>
    </row>
    <row r="8" spans="1:5" x14ac:dyDescent="0.25">
      <c r="A8" s="62" t="s">
        <v>1</v>
      </c>
      <c r="B8" s="62"/>
      <c r="C8" s="62"/>
      <c r="D8" s="62"/>
      <c r="E8" s="62"/>
    </row>
    <row r="9" spans="1:5" x14ac:dyDescent="0.25">
      <c r="A9" s="70" t="s">
        <v>45</v>
      </c>
      <c r="B9" s="70"/>
      <c r="C9" s="70"/>
      <c r="D9" s="70"/>
      <c r="E9" s="70"/>
    </row>
    <row r="10" spans="1:5" ht="22.5" customHeight="1" x14ac:dyDescent="0.25">
      <c r="A10" s="71" t="s">
        <v>14</v>
      </c>
      <c r="B10" s="72"/>
      <c r="C10" s="72"/>
      <c r="D10" s="72"/>
      <c r="E10" s="72"/>
    </row>
    <row r="11" spans="1:5" ht="29.25" customHeight="1" x14ac:dyDescent="0.25">
      <c r="A11" s="68" t="s">
        <v>26</v>
      </c>
      <c r="B11" s="68"/>
      <c r="C11" s="68"/>
      <c r="D11" s="68"/>
      <c r="E11" s="68"/>
    </row>
    <row r="12" spans="1:5" ht="14.25" customHeight="1" x14ac:dyDescent="0.25">
      <c r="A12" s="62" t="s">
        <v>15</v>
      </c>
      <c r="B12" s="63"/>
      <c r="C12" s="63"/>
      <c r="D12" s="63"/>
      <c r="E12" s="63"/>
    </row>
    <row r="13" spans="1:5" ht="19.5" customHeight="1" x14ac:dyDescent="0.25">
      <c r="A13" s="68" t="s">
        <v>22</v>
      </c>
      <c r="B13" s="68"/>
      <c r="C13" s="68"/>
      <c r="D13" s="68"/>
      <c r="E13" s="68"/>
    </row>
    <row r="14" spans="1:5" ht="12.75" customHeight="1" x14ac:dyDescent="0.25">
      <c r="A14" s="62" t="s">
        <v>2</v>
      </c>
      <c r="B14" s="63"/>
      <c r="C14" s="63"/>
      <c r="D14" s="63"/>
      <c r="E14" s="63"/>
    </row>
    <row r="15" spans="1:5" ht="18.75" customHeight="1" x14ac:dyDescent="0.25">
      <c r="A15" s="68" t="s">
        <v>43</v>
      </c>
      <c r="B15" s="68"/>
      <c r="C15" s="68"/>
      <c r="D15" s="68"/>
      <c r="E15" s="68"/>
    </row>
    <row r="16" spans="1:5" ht="14.25" customHeight="1" x14ac:dyDescent="0.25">
      <c r="A16" s="62" t="s">
        <v>16</v>
      </c>
      <c r="B16" s="63"/>
      <c r="C16" s="63"/>
      <c r="D16" s="63"/>
      <c r="E16" s="63"/>
    </row>
    <row r="17" spans="1:10" ht="29.25" customHeight="1" x14ac:dyDescent="0.25">
      <c r="A17" s="68" t="s">
        <v>17</v>
      </c>
      <c r="B17" s="68"/>
      <c r="C17" s="68"/>
      <c r="D17" s="68"/>
      <c r="E17" s="68"/>
    </row>
    <row r="18" spans="1:10" ht="64.5" customHeight="1" x14ac:dyDescent="0.25">
      <c r="A18" s="68" t="s">
        <v>27</v>
      </c>
      <c r="B18" s="68"/>
      <c r="C18" s="68"/>
      <c r="D18" s="68"/>
      <c r="E18" s="68"/>
    </row>
    <row r="19" spans="1:10" ht="30" customHeight="1" x14ac:dyDescent="0.25">
      <c r="A19" s="74" t="s">
        <v>28</v>
      </c>
      <c r="B19" s="74"/>
      <c r="C19" s="74"/>
      <c r="D19" s="74"/>
      <c r="E19" s="74"/>
    </row>
    <row r="20" spans="1:10" x14ac:dyDescent="0.25">
      <c r="A20" s="74"/>
      <c r="B20" s="74"/>
      <c r="C20" s="74"/>
      <c r="D20" s="74"/>
      <c r="E20" s="74"/>
      <c r="F20" s="2">
        <v>888.3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30" t="s">
        <v>42</v>
      </c>
      <c r="B22" s="9" t="s">
        <v>37</v>
      </c>
      <c r="C22" s="3" t="s">
        <v>4</v>
      </c>
      <c r="D22" s="3">
        <v>17.829999999999998</v>
      </c>
      <c r="E22" s="8">
        <f>D22*888.4*3</f>
        <v>47520.515999999996</v>
      </c>
      <c r="J22" s="16"/>
    </row>
    <row r="23" spans="1:10" x14ac:dyDescent="0.25">
      <c r="A23" s="7" t="s">
        <v>39</v>
      </c>
      <c r="B23" s="9" t="s">
        <v>23</v>
      </c>
      <c r="C23" s="3" t="s">
        <v>4</v>
      </c>
      <c r="D23" s="3">
        <v>5.12</v>
      </c>
      <c r="E23" s="8">
        <f>D23*F20*G20</f>
        <v>13644.287999999999</v>
      </c>
      <c r="J23" s="16"/>
    </row>
    <row r="24" spans="1:10" x14ac:dyDescent="0.25">
      <c r="A24" s="7" t="s">
        <v>29</v>
      </c>
      <c r="B24" s="9" t="s">
        <v>58</v>
      </c>
      <c r="C24" s="3" t="s">
        <v>30</v>
      </c>
      <c r="D24" s="3"/>
      <c r="E24" s="8">
        <f>300+928</f>
        <v>1228</v>
      </c>
      <c r="J24" s="16"/>
    </row>
    <row r="25" spans="1:10" x14ac:dyDescent="0.25">
      <c r="A25" s="35" t="s">
        <v>65</v>
      </c>
      <c r="B25" s="9" t="s">
        <v>66</v>
      </c>
      <c r="C25" s="3" t="s">
        <v>30</v>
      </c>
      <c r="D25" s="3"/>
      <c r="E25" s="8">
        <v>4947.58</v>
      </c>
      <c r="J25" s="16"/>
    </row>
    <row r="26" spans="1:10" ht="30" x14ac:dyDescent="0.25">
      <c r="A26" s="39" t="s">
        <v>63</v>
      </c>
      <c r="B26" s="9" t="s">
        <v>64</v>
      </c>
      <c r="C26" s="3" t="s">
        <v>61</v>
      </c>
      <c r="D26" s="3">
        <v>14</v>
      </c>
      <c r="E26" s="8">
        <f>D26*333.76</f>
        <v>4672.6399999999994</v>
      </c>
      <c r="J26" s="16"/>
    </row>
    <row r="27" spans="1:10" s="14" customFormat="1" ht="14.25" x14ac:dyDescent="0.2">
      <c r="A27" s="10" t="s">
        <v>24</v>
      </c>
      <c r="B27" s="11"/>
      <c r="C27" s="12"/>
      <c r="D27" s="12"/>
      <c r="E27" s="13">
        <f>SUM(E22:E26)</f>
        <v>72013.02399999999</v>
      </c>
      <c r="F27" s="15"/>
      <c r="J27" s="15"/>
    </row>
    <row r="29" spans="1:10" ht="31.5" customHeight="1" x14ac:dyDescent="0.25">
      <c r="A29" s="75" t="s">
        <v>68</v>
      </c>
      <c r="B29" s="75"/>
      <c r="C29" s="75"/>
      <c r="D29" s="75"/>
      <c r="E29" s="75"/>
    </row>
    <row r="30" spans="1:10" ht="31.5" customHeight="1" x14ac:dyDescent="0.25">
      <c r="A30" s="68" t="s">
        <v>21</v>
      </c>
      <c r="B30" s="68"/>
      <c r="C30" s="68"/>
      <c r="D30" s="68"/>
      <c r="E30" s="68"/>
    </row>
    <row r="31" spans="1:10" x14ac:dyDescent="0.25">
      <c r="A31" s="68" t="s">
        <v>20</v>
      </c>
      <c r="B31" s="68"/>
      <c r="C31" s="68"/>
      <c r="D31" s="68"/>
      <c r="E31" s="68"/>
      <c r="F31" s="14"/>
      <c r="G31" s="14"/>
      <c r="H31" s="14"/>
      <c r="I31" s="14"/>
      <c r="J31" s="15"/>
    </row>
    <row r="32" spans="1:10" ht="32.25" customHeight="1" x14ac:dyDescent="0.25">
      <c r="A32" s="68" t="s">
        <v>31</v>
      </c>
      <c r="B32" s="68"/>
      <c r="C32" s="68"/>
      <c r="D32" s="68"/>
      <c r="E32" s="68"/>
    </row>
    <row r="33" spans="1:5" x14ac:dyDescent="0.25">
      <c r="A33" s="68" t="s">
        <v>18</v>
      </c>
      <c r="B33" s="68"/>
      <c r="C33" s="68"/>
      <c r="D33" s="68"/>
      <c r="E33" s="68"/>
    </row>
    <row r="34" spans="1:5" x14ac:dyDescent="0.25">
      <c r="A34" s="73" t="s">
        <v>5</v>
      </c>
      <c r="B34" s="73"/>
      <c r="C34" s="73"/>
      <c r="D34" s="73"/>
      <c r="E34" s="73"/>
    </row>
    <row r="35" spans="1:5" x14ac:dyDescent="0.25">
      <c r="A35" s="68" t="s">
        <v>18</v>
      </c>
      <c r="B35" s="68"/>
      <c r="C35" s="68"/>
      <c r="D35" s="68"/>
      <c r="E35" s="68"/>
    </row>
    <row r="36" spans="1:5" x14ac:dyDescent="0.25">
      <c r="A36" s="76" t="s">
        <v>44</v>
      </c>
      <c r="B36" s="76"/>
      <c r="C36" s="76"/>
      <c r="D36" s="76"/>
      <c r="E36" s="76"/>
    </row>
    <row r="37" spans="1:5" x14ac:dyDescent="0.25">
      <c r="B37" s="77" t="s">
        <v>19</v>
      </c>
      <c r="C37" s="77"/>
      <c r="D37" s="77"/>
      <c r="E37" s="6" t="s">
        <v>6</v>
      </c>
    </row>
    <row r="38" spans="1:5" x14ac:dyDescent="0.25">
      <c r="A38" s="31"/>
      <c r="B38" s="31"/>
      <c r="C38" s="31"/>
      <c r="D38" s="31"/>
      <c r="E38" s="31"/>
    </row>
    <row r="39" spans="1:5" x14ac:dyDescent="0.25">
      <c r="A39" s="76" t="s">
        <v>32</v>
      </c>
      <c r="B39" s="76"/>
      <c r="C39" s="76"/>
      <c r="D39" s="76"/>
      <c r="E39" s="76"/>
    </row>
    <row r="40" spans="1:5" x14ac:dyDescent="0.25">
      <c r="B40" s="77" t="s">
        <v>19</v>
      </c>
      <c r="C40" s="77"/>
      <c r="D40" s="77"/>
      <c r="E40" s="6" t="s">
        <v>6</v>
      </c>
    </row>
    <row r="42" spans="1:5" x14ac:dyDescent="0.25">
      <c r="A42" s="17" t="s">
        <v>35</v>
      </c>
    </row>
    <row r="43" spans="1:5" x14ac:dyDescent="0.25">
      <c r="A43" s="14" t="s">
        <v>33</v>
      </c>
      <c r="B43" s="20"/>
    </row>
    <row r="44" spans="1:5" x14ac:dyDescent="0.25">
      <c r="A44" s="2" t="s">
        <v>40</v>
      </c>
      <c r="B44" s="24">
        <f>'2кв'!B48</f>
        <v>-49200.20199999999</v>
      </c>
    </row>
    <row r="45" spans="1:5" x14ac:dyDescent="0.25">
      <c r="A45" s="18" t="s">
        <v>67</v>
      </c>
      <c r="B45" s="21"/>
    </row>
    <row r="46" spans="1:5" x14ac:dyDescent="0.25">
      <c r="A46" s="2" t="s">
        <v>38</v>
      </c>
      <c r="B46" s="21">
        <v>74074.899999999994</v>
      </c>
    </row>
    <row r="47" spans="1:5" ht="30" x14ac:dyDescent="0.25">
      <c r="A47" s="33" t="s">
        <v>36</v>
      </c>
      <c r="B47" s="21">
        <f>E27</f>
        <v>72013.02399999999</v>
      </c>
    </row>
    <row r="48" spans="1:5" ht="29.25" x14ac:dyDescent="0.25">
      <c r="A48" s="22" t="s">
        <v>34</v>
      </c>
      <c r="B48" s="23">
        <f>B44+B46-B47</f>
        <v>-47138.325999999986</v>
      </c>
    </row>
  </sheetData>
  <mergeCells count="29">
    <mergeCell ref="A35:E35"/>
    <mergeCell ref="A36:E36"/>
    <mergeCell ref="B37:D37"/>
    <mergeCell ref="A39:E39"/>
    <mergeCell ref="B40:D40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topLeftCell="A31" zoomScaleSheetLayoutView="100" workbookViewId="0">
      <selection activeCell="B46" sqref="B46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3.42578125" style="2" bestFit="1" customWidth="1"/>
    <col min="7" max="9" width="9.140625" style="2"/>
    <col min="10" max="10" width="16.28515625" style="2" customWidth="1"/>
    <col min="11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1.5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69</v>
      </c>
      <c r="B3" s="67"/>
      <c r="C3" s="67"/>
      <c r="D3" s="67"/>
      <c r="E3" s="67"/>
    </row>
    <row r="4" spans="1:5" s="1" customFormat="1" ht="15.75" x14ac:dyDescent="0.25">
      <c r="A4" s="40" t="s">
        <v>13</v>
      </c>
      <c r="B4" s="4"/>
      <c r="C4" s="4"/>
      <c r="D4" s="2"/>
      <c r="E4" s="41">
        <v>46022</v>
      </c>
    </row>
    <row r="5" spans="1:5" x14ac:dyDescent="0.25">
      <c r="A5" s="37"/>
      <c r="B5" s="4"/>
      <c r="C5" s="4"/>
      <c r="D5" s="4"/>
      <c r="E5" s="4"/>
    </row>
    <row r="6" spans="1:5" x14ac:dyDescent="0.25">
      <c r="A6" s="68" t="s">
        <v>0</v>
      </c>
      <c r="B6" s="68"/>
      <c r="C6" s="68"/>
      <c r="D6" s="68"/>
      <c r="E6" s="68"/>
    </row>
    <row r="7" spans="1:5" x14ac:dyDescent="0.25">
      <c r="A7" s="69" t="s">
        <v>25</v>
      </c>
      <c r="B7" s="69"/>
      <c r="C7" s="69"/>
      <c r="D7" s="69"/>
      <c r="E7" s="69"/>
    </row>
    <row r="8" spans="1:5" x14ac:dyDescent="0.25">
      <c r="A8" s="62" t="s">
        <v>1</v>
      </c>
      <c r="B8" s="62"/>
      <c r="C8" s="62"/>
      <c r="D8" s="62"/>
      <c r="E8" s="62"/>
    </row>
    <row r="9" spans="1:5" x14ac:dyDescent="0.25">
      <c r="A9" s="70" t="s">
        <v>45</v>
      </c>
      <c r="B9" s="70"/>
      <c r="C9" s="70"/>
      <c r="D9" s="70"/>
      <c r="E9" s="70"/>
    </row>
    <row r="10" spans="1:5" ht="22.5" customHeight="1" x14ac:dyDescent="0.25">
      <c r="A10" s="71" t="s">
        <v>14</v>
      </c>
      <c r="B10" s="72"/>
      <c r="C10" s="72"/>
      <c r="D10" s="72"/>
      <c r="E10" s="72"/>
    </row>
    <row r="11" spans="1:5" ht="29.25" customHeight="1" x14ac:dyDescent="0.25">
      <c r="A11" s="68" t="s">
        <v>26</v>
      </c>
      <c r="B11" s="68"/>
      <c r="C11" s="68"/>
      <c r="D11" s="68"/>
      <c r="E11" s="68"/>
    </row>
    <row r="12" spans="1:5" ht="14.25" customHeight="1" x14ac:dyDescent="0.25">
      <c r="A12" s="62" t="s">
        <v>15</v>
      </c>
      <c r="B12" s="63"/>
      <c r="C12" s="63"/>
      <c r="D12" s="63"/>
      <c r="E12" s="63"/>
    </row>
    <row r="13" spans="1:5" ht="19.5" customHeight="1" x14ac:dyDescent="0.25">
      <c r="A13" s="68" t="s">
        <v>22</v>
      </c>
      <c r="B13" s="68"/>
      <c r="C13" s="68"/>
      <c r="D13" s="68"/>
      <c r="E13" s="68"/>
    </row>
    <row r="14" spans="1:5" ht="12.75" customHeight="1" x14ac:dyDescent="0.25">
      <c r="A14" s="62" t="s">
        <v>2</v>
      </c>
      <c r="B14" s="63"/>
      <c r="C14" s="63"/>
      <c r="D14" s="63"/>
      <c r="E14" s="63"/>
    </row>
    <row r="15" spans="1:5" ht="18.75" customHeight="1" x14ac:dyDescent="0.25">
      <c r="A15" s="68" t="s">
        <v>43</v>
      </c>
      <c r="B15" s="68"/>
      <c r="C15" s="68"/>
      <c r="D15" s="68"/>
      <c r="E15" s="68"/>
    </row>
    <row r="16" spans="1:5" ht="14.25" customHeight="1" x14ac:dyDescent="0.25">
      <c r="A16" s="62" t="s">
        <v>16</v>
      </c>
      <c r="B16" s="63"/>
      <c r="C16" s="63"/>
      <c r="D16" s="63"/>
      <c r="E16" s="63"/>
    </row>
    <row r="17" spans="1:10" ht="29.25" customHeight="1" x14ac:dyDescent="0.25">
      <c r="A17" s="68" t="s">
        <v>17</v>
      </c>
      <c r="B17" s="68"/>
      <c r="C17" s="68"/>
      <c r="D17" s="68"/>
      <c r="E17" s="68"/>
    </row>
    <row r="18" spans="1:10" ht="64.5" customHeight="1" x14ac:dyDescent="0.25">
      <c r="A18" s="68" t="s">
        <v>27</v>
      </c>
      <c r="B18" s="68"/>
      <c r="C18" s="68"/>
      <c r="D18" s="68"/>
      <c r="E18" s="68"/>
    </row>
    <row r="19" spans="1:10" ht="30" customHeight="1" x14ac:dyDescent="0.25">
      <c r="A19" s="74" t="s">
        <v>28</v>
      </c>
      <c r="B19" s="74"/>
      <c r="C19" s="74"/>
      <c r="D19" s="74"/>
      <c r="E19" s="74"/>
    </row>
    <row r="20" spans="1:10" x14ac:dyDescent="0.25">
      <c r="A20" s="74"/>
      <c r="B20" s="74"/>
      <c r="C20" s="74"/>
      <c r="D20" s="74"/>
      <c r="E20" s="74"/>
      <c r="F20" s="2">
        <v>888.3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30" t="s">
        <v>42</v>
      </c>
      <c r="B22" s="9" t="s">
        <v>37</v>
      </c>
      <c r="C22" s="3" t="s">
        <v>4</v>
      </c>
      <c r="D22" s="3">
        <v>17.829999999999998</v>
      </c>
      <c r="E22" s="8">
        <f>D22*888.4*3</f>
        <v>47520.515999999996</v>
      </c>
      <c r="J22" s="16"/>
    </row>
    <row r="23" spans="1:10" x14ac:dyDescent="0.25">
      <c r="A23" s="7" t="s">
        <v>39</v>
      </c>
      <c r="B23" s="9" t="s">
        <v>23</v>
      </c>
      <c r="C23" s="3" t="s">
        <v>4</v>
      </c>
      <c r="D23" s="3">
        <v>5.12</v>
      </c>
      <c r="E23" s="8">
        <f>D23*F20*G20</f>
        <v>13644.287999999999</v>
      </c>
      <c r="J23" s="16"/>
    </row>
    <row r="24" spans="1:10" x14ac:dyDescent="0.25">
      <c r="A24" s="7" t="s">
        <v>29</v>
      </c>
      <c r="B24" s="9" t="s">
        <v>70</v>
      </c>
      <c r="C24" s="3" t="s">
        <v>30</v>
      </c>
      <c r="D24" s="3"/>
      <c r="E24" s="8">
        <f>3094.11+114+583.68+31</f>
        <v>3822.79</v>
      </c>
      <c r="J24" s="16"/>
    </row>
    <row r="25" spans="1:10" ht="30" x14ac:dyDescent="0.25">
      <c r="A25" s="82" t="s">
        <v>90</v>
      </c>
      <c r="B25" s="9" t="s">
        <v>92</v>
      </c>
      <c r="C25" s="3" t="s">
        <v>30</v>
      </c>
      <c r="D25" s="3"/>
      <c r="E25" s="8">
        <v>2274.3000000000002</v>
      </c>
      <c r="J25" s="16"/>
    </row>
    <row r="26" spans="1:10" x14ac:dyDescent="0.25">
      <c r="A26" s="83" t="s">
        <v>91</v>
      </c>
      <c r="B26" s="9" t="s">
        <v>93</v>
      </c>
      <c r="C26" s="3" t="s">
        <v>61</v>
      </c>
      <c r="D26" s="3">
        <v>32</v>
      </c>
      <c r="E26" s="8">
        <f>D26*333.76</f>
        <v>10680.32</v>
      </c>
      <c r="J26" s="16"/>
    </row>
    <row r="27" spans="1:10" s="14" customFormat="1" ht="14.25" x14ac:dyDescent="0.2">
      <c r="A27" s="10" t="s">
        <v>24</v>
      </c>
      <c r="B27" s="11"/>
      <c r="C27" s="12"/>
      <c r="D27" s="12"/>
      <c r="E27" s="13">
        <f>SUM(E22:E26)</f>
        <v>77942.214000000007</v>
      </c>
      <c r="F27" s="15"/>
      <c r="J27" s="15"/>
    </row>
    <row r="29" spans="1:10" ht="31.5" customHeight="1" x14ac:dyDescent="0.25">
      <c r="A29" s="75" t="s">
        <v>94</v>
      </c>
      <c r="B29" s="75"/>
      <c r="C29" s="75"/>
      <c r="D29" s="75"/>
      <c r="E29" s="75"/>
    </row>
    <row r="30" spans="1:10" ht="31.5" customHeight="1" x14ac:dyDescent="0.25">
      <c r="A30" s="68" t="s">
        <v>21</v>
      </c>
      <c r="B30" s="68"/>
      <c r="C30" s="68"/>
      <c r="D30" s="68"/>
      <c r="E30" s="68"/>
    </row>
    <row r="31" spans="1:10" x14ac:dyDescent="0.25">
      <c r="A31" s="68" t="s">
        <v>20</v>
      </c>
      <c r="B31" s="68"/>
      <c r="C31" s="68"/>
      <c r="D31" s="68"/>
      <c r="E31" s="68"/>
      <c r="F31" s="14"/>
      <c r="G31" s="14"/>
      <c r="H31" s="14"/>
      <c r="I31" s="14"/>
      <c r="J31" s="15"/>
    </row>
    <row r="32" spans="1:10" ht="32.25" customHeight="1" x14ac:dyDescent="0.25">
      <c r="A32" s="68" t="s">
        <v>31</v>
      </c>
      <c r="B32" s="68"/>
      <c r="C32" s="68"/>
      <c r="D32" s="68"/>
      <c r="E32" s="68"/>
    </row>
    <row r="33" spans="1:5" x14ac:dyDescent="0.25">
      <c r="A33" s="68" t="s">
        <v>18</v>
      </c>
      <c r="B33" s="68"/>
      <c r="C33" s="68"/>
      <c r="D33" s="68"/>
      <c r="E33" s="68"/>
    </row>
    <row r="34" spans="1:5" x14ac:dyDescent="0.25">
      <c r="A34" s="73" t="s">
        <v>5</v>
      </c>
      <c r="B34" s="73"/>
      <c r="C34" s="73"/>
      <c r="D34" s="73"/>
      <c r="E34" s="73"/>
    </row>
    <row r="35" spans="1:5" x14ac:dyDescent="0.25">
      <c r="A35" s="68" t="s">
        <v>18</v>
      </c>
      <c r="B35" s="68"/>
      <c r="C35" s="68"/>
      <c r="D35" s="68"/>
      <c r="E35" s="68"/>
    </row>
    <row r="36" spans="1:5" x14ac:dyDescent="0.25">
      <c r="A36" s="76" t="s">
        <v>44</v>
      </c>
      <c r="B36" s="76"/>
      <c r="C36" s="76"/>
      <c r="D36" s="76"/>
      <c r="E36" s="76"/>
    </row>
    <row r="37" spans="1:5" x14ac:dyDescent="0.25">
      <c r="B37" s="77" t="s">
        <v>19</v>
      </c>
      <c r="C37" s="77"/>
      <c r="D37" s="77"/>
      <c r="E37" s="6" t="s">
        <v>6</v>
      </c>
    </row>
    <row r="38" spans="1:5" x14ac:dyDescent="0.25">
      <c r="A38" s="36"/>
      <c r="B38" s="36"/>
      <c r="C38" s="36"/>
      <c r="D38" s="36"/>
      <c r="E38" s="36"/>
    </row>
    <row r="39" spans="1:5" x14ac:dyDescent="0.25">
      <c r="A39" s="76" t="s">
        <v>32</v>
      </c>
      <c r="B39" s="76"/>
      <c r="C39" s="76"/>
      <c r="D39" s="76"/>
      <c r="E39" s="76"/>
    </row>
    <row r="40" spans="1:5" x14ac:dyDescent="0.25">
      <c r="B40" s="77" t="s">
        <v>19</v>
      </c>
      <c r="C40" s="77"/>
      <c r="D40" s="77"/>
      <c r="E40" s="6" t="s">
        <v>6</v>
      </c>
    </row>
    <row r="42" spans="1:5" x14ac:dyDescent="0.25">
      <c r="A42" s="17" t="s">
        <v>35</v>
      </c>
    </row>
    <row r="43" spans="1:5" x14ac:dyDescent="0.25">
      <c r="A43" s="14" t="s">
        <v>33</v>
      </c>
      <c r="B43" s="20"/>
    </row>
    <row r="44" spans="1:5" x14ac:dyDescent="0.25">
      <c r="A44" s="2" t="s">
        <v>40</v>
      </c>
      <c r="B44" s="24">
        <f>'3кв'!B48</f>
        <v>-47138.325999999986</v>
      </c>
    </row>
    <row r="45" spans="1:5" x14ac:dyDescent="0.25">
      <c r="A45" s="18" t="s">
        <v>67</v>
      </c>
      <c r="B45" s="21"/>
    </row>
    <row r="46" spans="1:5" x14ac:dyDescent="0.25">
      <c r="A46" s="2" t="s">
        <v>38</v>
      </c>
      <c r="B46" s="21">
        <v>76589.2</v>
      </c>
    </row>
    <row r="47" spans="1:5" ht="30" x14ac:dyDescent="0.25">
      <c r="A47" s="38" t="s">
        <v>36</v>
      </c>
      <c r="B47" s="21">
        <f>E27</f>
        <v>77942.214000000007</v>
      </c>
    </row>
    <row r="48" spans="1:5" ht="29.25" x14ac:dyDescent="0.25">
      <c r="A48" s="22" t="s">
        <v>34</v>
      </c>
      <c r="B48" s="23">
        <f>B44+B46-B47</f>
        <v>-48491.34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5:E35"/>
    <mergeCell ref="A36:E36"/>
    <mergeCell ref="B37:D37"/>
    <mergeCell ref="A39:E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view="pageBreakPreview" topLeftCell="A10" zoomScaleSheetLayoutView="100" workbookViewId="0">
      <selection activeCell="G37" sqref="G37"/>
    </sheetView>
  </sheetViews>
  <sheetFormatPr defaultRowHeight="15.75" x14ac:dyDescent="0.25"/>
  <cols>
    <col min="1" max="1" width="10.5703125" style="43" customWidth="1"/>
    <col min="2" max="2" width="65.42578125" style="43" customWidth="1"/>
    <col min="3" max="3" width="15.28515625" style="43" customWidth="1"/>
    <col min="4" max="4" width="11.85546875" style="43" customWidth="1"/>
    <col min="5" max="5" width="14.7109375" style="43" customWidth="1"/>
    <col min="6" max="6" width="12.42578125" style="43" customWidth="1"/>
    <col min="7" max="7" width="12" style="43" customWidth="1"/>
    <col min="8" max="8" width="13.5703125" style="43" customWidth="1"/>
    <col min="9" max="16384" width="9.140625" style="43"/>
  </cols>
  <sheetData>
    <row r="1" spans="1:5" x14ac:dyDescent="0.25">
      <c r="A1" s="79" t="s">
        <v>71</v>
      </c>
      <c r="B1" s="79"/>
      <c r="C1" s="79"/>
      <c r="D1" s="42"/>
    </row>
    <row r="2" spans="1:5" x14ac:dyDescent="0.25">
      <c r="A2" s="80" t="s">
        <v>72</v>
      </c>
      <c r="B2" s="80"/>
      <c r="C2" s="80"/>
      <c r="D2" s="44"/>
    </row>
    <row r="3" spans="1:5" x14ac:dyDescent="0.25">
      <c r="A3" s="80" t="s">
        <v>89</v>
      </c>
      <c r="B3" s="80"/>
      <c r="C3" s="80"/>
      <c r="D3" s="44"/>
    </row>
    <row r="4" spans="1:5" x14ac:dyDescent="0.25">
      <c r="A4" s="79" t="s">
        <v>73</v>
      </c>
      <c r="B4" s="79"/>
      <c r="C4" s="79"/>
      <c r="D4" s="42"/>
    </row>
    <row r="5" spans="1:5" x14ac:dyDescent="0.25">
      <c r="A5" s="81"/>
      <c r="B5" s="81"/>
      <c r="C5" s="81"/>
      <c r="D5" s="1"/>
    </row>
    <row r="6" spans="1:5" x14ac:dyDescent="0.25">
      <c r="A6" s="44"/>
      <c r="B6" s="45" t="s">
        <v>74</v>
      </c>
      <c r="C6" s="46">
        <f>'1кв'!B44</f>
        <v>-56694.13</v>
      </c>
      <c r="D6" s="47"/>
    </row>
    <row r="7" spans="1:5" x14ac:dyDescent="0.25">
      <c r="A7" s="48" t="s">
        <v>75</v>
      </c>
      <c r="B7" s="45" t="s">
        <v>95</v>
      </c>
      <c r="C7" s="46"/>
      <c r="D7" s="47"/>
    </row>
    <row r="8" spans="1:5" x14ac:dyDescent="0.25">
      <c r="B8" s="49" t="s">
        <v>76</v>
      </c>
      <c r="C8" s="50">
        <f>'1кв'!B46+'2кв'!B46+'3кв'!B46+'4кв'!B46</f>
        <v>290161.39999999997</v>
      </c>
      <c r="D8" s="51"/>
    </row>
    <row r="9" spans="1:5" x14ac:dyDescent="0.25">
      <c r="A9" s="19"/>
      <c r="B9" s="49" t="s">
        <v>77</v>
      </c>
      <c r="C9" s="53">
        <f>SUM(C8:C8)</f>
        <v>290161.39999999997</v>
      </c>
      <c r="D9" s="47"/>
    </row>
    <row r="10" spans="1:5" x14ac:dyDescent="0.25">
      <c r="A10" s="1"/>
      <c r="B10" s="78"/>
      <c r="C10" s="78"/>
      <c r="D10" s="54"/>
    </row>
    <row r="11" spans="1:5" x14ac:dyDescent="0.25">
      <c r="A11" s="55" t="s">
        <v>78</v>
      </c>
      <c r="B11" s="52" t="s">
        <v>79</v>
      </c>
      <c r="C11" s="50">
        <f>'1кв'!E22+'2кв'!E22+'3кв'!E22+'4кв'!E22</f>
        <v>184964.88</v>
      </c>
      <c r="D11" s="54"/>
    </row>
    <row r="12" spans="1:5" x14ac:dyDescent="0.25">
      <c r="A12" s="55"/>
      <c r="B12" s="52" t="s">
        <v>39</v>
      </c>
      <c r="C12" s="50">
        <f>'1кв'!E23+'2кв'!E23+'3кв'!E23+'4кв'!E23</f>
        <v>52232.04</v>
      </c>
      <c r="D12" s="54"/>
    </row>
    <row r="13" spans="1:5" x14ac:dyDescent="0.25">
      <c r="A13" s="1"/>
      <c r="B13" s="52" t="s">
        <v>29</v>
      </c>
      <c r="C13" s="50">
        <f>'1кв'!E24+'2кв'!E24+'3кв'!E24+'4кв'!E24</f>
        <v>10839.01</v>
      </c>
      <c r="D13" s="54"/>
      <c r="E13" s="56"/>
    </row>
    <row r="14" spans="1:5" x14ac:dyDescent="0.25">
      <c r="A14" s="55"/>
      <c r="B14" s="52" t="s">
        <v>96</v>
      </c>
      <c r="C14" s="50">
        <f>80*333.76</f>
        <v>26700.799999999999</v>
      </c>
      <c r="D14" s="54"/>
    </row>
    <row r="15" spans="1:5" x14ac:dyDescent="0.25">
      <c r="A15" s="55"/>
      <c r="B15" s="52" t="s">
        <v>80</v>
      </c>
      <c r="C15" s="50">
        <f>SUM(C17:C18)</f>
        <v>7221.88</v>
      </c>
      <c r="D15" s="54"/>
    </row>
    <row r="16" spans="1:5" x14ac:dyDescent="0.25">
      <c r="A16" s="55"/>
      <c r="B16" s="52" t="s">
        <v>81</v>
      </c>
      <c r="C16" s="50"/>
      <c r="D16" s="54"/>
    </row>
    <row r="17" spans="1:5" x14ac:dyDescent="0.25">
      <c r="A17" s="55"/>
      <c r="B17" s="52" t="s">
        <v>65</v>
      </c>
      <c r="C17" s="50">
        <f>'3кв'!E25</f>
        <v>4947.58</v>
      </c>
      <c r="D17" s="54"/>
    </row>
    <row r="18" spans="1:5" x14ac:dyDescent="0.25">
      <c r="A18" s="55"/>
      <c r="B18" s="82" t="s">
        <v>90</v>
      </c>
      <c r="C18" s="50">
        <f>'4кв'!E25</f>
        <v>2274.3000000000002</v>
      </c>
      <c r="D18" s="54"/>
    </row>
    <row r="19" spans="1:5" x14ac:dyDescent="0.25">
      <c r="A19" s="55"/>
      <c r="B19" s="57"/>
      <c r="C19" s="50"/>
      <c r="D19" s="54"/>
    </row>
    <row r="20" spans="1:5" x14ac:dyDescent="0.25">
      <c r="A20" s="1"/>
      <c r="B20" s="58" t="s">
        <v>82</v>
      </c>
      <c r="C20" s="53">
        <f>SUM(C11:C15)</f>
        <v>281958.61000000004</v>
      </c>
      <c r="D20" s="54"/>
      <c r="E20" s="56"/>
    </row>
    <row r="21" spans="1:5" x14ac:dyDescent="0.25">
      <c r="A21" s="1"/>
      <c r="B21" s="59" t="s">
        <v>88</v>
      </c>
      <c r="C21" s="53">
        <f>C6+C9-C20</f>
        <v>-48491.340000000084</v>
      </c>
      <c r="D21" s="54">
        <f>C21-'4кв'!B48</f>
        <v>-8.7311491370201111E-11</v>
      </c>
    </row>
    <row r="22" spans="1:5" x14ac:dyDescent="0.25">
      <c r="A22" s="1"/>
      <c r="B22" s="48"/>
      <c r="C22" s="48"/>
      <c r="D22" s="54"/>
    </row>
    <row r="23" spans="1:5" x14ac:dyDescent="0.25">
      <c r="A23" s="1"/>
      <c r="B23" s="60" t="s">
        <v>83</v>
      </c>
      <c r="C23" s="60"/>
      <c r="D23" s="54"/>
    </row>
    <row r="24" spans="1:5" x14ac:dyDescent="0.25">
      <c r="A24" s="1"/>
      <c r="B24" s="60" t="s">
        <v>84</v>
      </c>
      <c r="C24" s="84">
        <v>24417.59</v>
      </c>
      <c r="D24" s="54"/>
    </row>
    <row r="25" spans="1:5" x14ac:dyDescent="0.25">
      <c r="A25" s="1"/>
      <c r="B25" s="61" t="s">
        <v>97</v>
      </c>
      <c r="C25" s="85">
        <v>25529.73</v>
      </c>
      <c r="D25" s="54"/>
    </row>
    <row r="26" spans="1:5" x14ac:dyDescent="0.25">
      <c r="A26" s="1"/>
      <c r="B26" s="60" t="s">
        <v>85</v>
      </c>
      <c r="C26" s="84">
        <f>C25-C24</f>
        <v>1112.1399999999994</v>
      </c>
      <c r="D26" s="54"/>
    </row>
    <row r="27" spans="1:5" x14ac:dyDescent="0.25">
      <c r="A27" s="1"/>
      <c r="B27" s="48"/>
      <c r="C27" s="48"/>
      <c r="D27" s="54"/>
    </row>
    <row r="28" spans="1:5" x14ac:dyDescent="0.25">
      <c r="A28" s="1"/>
      <c r="B28" s="48"/>
      <c r="C28" s="48"/>
      <c r="D28" s="54"/>
    </row>
    <row r="29" spans="1:5" x14ac:dyDescent="0.25">
      <c r="A29" s="1" t="s">
        <v>86</v>
      </c>
      <c r="B29" s="48" t="s">
        <v>98</v>
      </c>
      <c r="C29" s="48"/>
      <c r="D29" s="54"/>
    </row>
    <row r="30" spans="1:5" x14ac:dyDescent="0.25">
      <c r="A30" s="1"/>
      <c r="B30" s="48" t="s">
        <v>99</v>
      </c>
      <c r="C30" s="48"/>
      <c r="D30" s="54"/>
    </row>
    <row r="31" spans="1:5" x14ac:dyDescent="0.25">
      <c r="A31" s="1"/>
      <c r="B31" s="48" t="s">
        <v>100</v>
      </c>
      <c r="C31" s="48"/>
      <c r="D31" s="54"/>
    </row>
    <row r="32" spans="1:5" x14ac:dyDescent="0.25">
      <c r="A32" s="1"/>
      <c r="B32" s="48"/>
      <c r="C32" s="48"/>
      <c r="D32" s="54"/>
    </row>
    <row r="33" spans="1:4" x14ac:dyDescent="0.25">
      <c r="A33" s="1"/>
      <c r="B33" s="48" t="s">
        <v>87</v>
      </c>
      <c r="C33" s="48"/>
      <c r="D33" s="54"/>
    </row>
    <row r="34" spans="1:4" x14ac:dyDescent="0.25">
      <c r="A34" s="1"/>
      <c r="B34" s="48"/>
      <c r="C34" s="48"/>
      <c r="D34" s="54"/>
    </row>
    <row r="35" spans="1:4" x14ac:dyDescent="0.25">
      <c r="A35" s="1"/>
      <c r="B35" s="48"/>
      <c r="C35" s="48"/>
      <c r="D35" s="54"/>
    </row>
    <row r="36" spans="1:4" x14ac:dyDescent="0.25">
      <c r="A36" s="1"/>
      <c r="B36" s="48"/>
      <c r="C36" s="48"/>
      <c r="D36" s="54"/>
    </row>
    <row r="37" spans="1:4" x14ac:dyDescent="0.25">
      <c r="A37" s="1"/>
      <c r="B37" s="48"/>
      <c r="C37" s="48"/>
      <c r="D37" s="54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2026-02-27T15:06:06Z</dcterms:modified>
</cp:coreProperties>
</file>