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885" yWindow="388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'1кв'!$A$1:$E$47</definedName>
    <definedName name="_xlnm.Print_Area" localSheetId="1">'2кв'!$A$1:$E$48</definedName>
    <definedName name="_xlnm.Print_Area" localSheetId="2">'3кв'!$A$1:$E$47</definedName>
    <definedName name="_xlnm.Print_Area" localSheetId="3">'4кв'!$A$1:$E$46</definedName>
    <definedName name="_xlnm.Print_Area" localSheetId="4">отчет!$A$1:$C$36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33" l="1"/>
  <c r="C27" i="33"/>
  <c r="C9" i="33"/>
  <c r="E26" i="32"/>
  <c r="C20" i="33" l="1"/>
  <c r="C19" i="33"/>
  <c r="C17" i="33"/>
  <c r="C16" i="33"/>
  <c r="C15" i="33"/>
  <c r="C14" i="33"/>
  <c r="C8" i="33"/>
  <c r="C6" i="33"/>
  <c r="E22" i="32" l="1"/>
  <c r="C13" i="33" s="1"/>
  <c r="E21" i="32"/>
  <c r="B45" i="32" l="1"/>
  <c r="C12" i="33"/>
  <c r="C21" i="33" s="1"/>
  <c r="C22" i="33" s="1"/>
  <c r="E27" i="31"/>
  <c r="E23" i="31"/>
  <c r="E24" i="31"/>
  <c r="E22" i="31" l="1"/>
  <c r="E21" i="31"/>
  <c r="E22" i="30"/>
  <c r="E21" i="30"/>
  <c r="E27" i="30" s="1"/>
  <c r="B47" i="30" s="1"/>
  <c r="B46" i="31" l="1"/>
  <c r="E23" i="29"/>
  <c r="E24" i="29" l="1"/>
  <c r="E22" i="29" l="1"/>
  <c r="E21" i="29"/>
  <c r="E27" i="29" s="1"/>
  <c r="B46" i="29" l="1"/>
  <c r="B47" i="29" l="1"/>
  <c r="B43" i="30" s="1"/>
  <c r="B48" i="30" s="1"/>
  <c r="B42" i="31" s="1"/>
  <c r="B47" i="31" s="1"/>
  <c r="B41" i="32" s="1"/>
  <c r="B46" i="32" s="1"/>
</calcChain>
</file>

<file path=xl/sharedStrings.xml><?xml version="1.0" encoding="utf-8"?>
<sst xmlns="http://schemas.openxmlformats.org/spreadsheetml/2006/main" count="267" uniqueCount="98">
  <si>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</si>
  <si>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</si>
  <si>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</si>
  <si>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</si>
  <si>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</si>
  <si>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</si>
  <si>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</si>
  <si>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</si>
  <si>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</si>
  <si>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</si>
  <si>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</si>
  <si>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</si>
  <si>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</si>
  <si>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</si>
  <si>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</si>
  <si>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</si>
  <si>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</si>
  <si>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</si>
  <si>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</si>
  <si>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</si>
  <si>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</si>
  <si>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</si>
  <si>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</si>
  <si>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</si>
  <si>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</si>
  <si>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</si>
  <si>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</si>
  <si>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</si>
  <si>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</si>
  <si>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</si>
  <si>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</si>
  <si>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</si>
  <si>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>Остаток на начало  квартала</t>
  </si>
  <si>
    <t>определена приложением № 9 к договору</t>
  </si>
  <si>
    <t>Услуги по содержанию многоквартирного дома</t>
  </si>
  <si>
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</t>
  </si>
  <si>
    <t>г. Россошь, ул.Строителей, д.3</t>
  </si>
  <si>
    <t xml:space="preserve">Общехозяйственные расходы 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</si>
  <si>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№1е</t>
    </r>
    <r>
      <rPr>
        <sz val="11"/>
        <color theme="1"/>
        <rFont val="Times New Roman"/>
        <family val="1"/>
        <charset val="204"/>
      </rPr>
      <t xml:space="preserve">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Строителей, д.3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</si>
  <si>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    от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</si>
  <si>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</si>
  <si>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 Бовкун А.А.</t>
    </r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</si>
  <si>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Литвинова Андрея Станиславовича</t>
    </r>
  </si>
  <si>
    <t xml:space="preserve">S квартир = 645 м2 </t>
  </si>
  <si>
    <t>Предъявлено населению 34578,45</t>
  </si>
  <si>
    <t>за 1 квартал 2025 года</t>
  </si>
  <si>
    <t>31.03.2025 г.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</si>
  <si>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 Литвинова А.С</t>
    </r>
  </si>
  <si>
    <t>1 квартал</t>
  </si>
  <si>
    <t>Ремонт плитки в подьезде (кв.4)</t>
  </si>
  <si>
    <t>февраль</t>
  </si>
  <si>
    <t>ч/ч</t>
  </si>
  <si>
    <t>Оборудование укрытий инвентарем (смета)</t>
  </si>
  <si>
    <t xml:space="preserve">           2. Всего за период с "01" 01 2025 г. по "31" 03 2025 г. выполнено работ (оказано услуг) на общую сумму пятьдесят шесть тысяч двадцать рублей 44 копейки 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</si>
  <si>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</si>
  <si>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</si>
  <si>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</si>
  <si>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</si>
  <si>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</si>
  <si>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</si>
  <si>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полив</t>
  </si>
  <si>
    <t xml:space="preserve">           2. Всего за период с "01" 04 2025 г. по "30" 06 2025 г. выполнено работ (оказано услуг) на общую сумму тридцать одна тысяча триста семьдесят рублей 40 копеек</t>
  </si>
  <si>
    <t>доп.соглашение устройство забора</t>
  </si>
  <si>
    <t>устройство забора у дома  со стороны гаражей 27п/м</t>
  </si>
  <si>
    <t>сентябрь</t>
  </si>
  <si>
    <t xml:space="preserve">           2. Всего за период с "01" 07 2025 г. по "30" 09 2025 г. выполнено работ (оказано услуг) на общую сумму  сто тридцать четыре тысячи шестьсот девяносто три рубля 18 копеек .</t>
  </si>
  <si>
    <t>Предъявлено населению 37887,3</t>
  </si>
  <si>
    <t>Работы по устройству забора (доп.финанс)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</si>
  <si>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</si>
  <si>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</si>
  <si>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</si>
  <si>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</si>
  <si>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Строителей, д. 3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</si>
  <si>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</si>
  <si>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</si>
  <si>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</si>
  <si>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</si>
  <si>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</si>
  <si>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</si>
  <si>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Полив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</si>
  <si>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</si>
  <si>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</si>
  <si>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</si>
  <si>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</si>
  <si>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</si>
  <si>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</si>
  <si>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</si>
  <si>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</si>
  <si>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</si>
  <si>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</si>
  <si>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Непредвиденные работы 42  ч/ч</t>
  </si>
  <si>
    <t xml:space="preserve">           2. Всего за период с "01" 10  2025 г. по "31" 12  2025 г. выполнено работ (оказано услуг) на общую сумму  тридцать одна тысяча шестьсот семнадцать рублей 90 копеек .</t>
  </si>
  <si>
    <t>Начислено всего 144931,5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</si>
  <si>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</si>
  <si>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</si>
  <si>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</si>
  <si>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</si>
  <si>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устройство забора у дома  со стороны гаражей  27п/м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</si>
</sst>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165" fontId="17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4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1" fillId="0" borderId="0" xfId="0" applyFont="1"/>
    <xf numFmtId="43" fontId="4" fillId="0" borderId="0" xfId="0" applyNumberFormat="1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8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1" xfId="0" applyFont="1" applyFill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11" fillId="0" borderId="6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0" fontId="20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43" fontId="20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28" zoomScaleSheetLayoutView="100" workbookViewId="0">
      <selection activeCell="B46" sqref="B46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0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40.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45</v>
      </c>
      <c r="B3" s="77"/>
      <c r="C3" s="77"/>
      <c r="D3" s="77"/>
      <c r="E3" s="77"/>
    </row>
    <row r="4" spans="1:5" s="1" customFormat="1" ht="15.75" x14ac:dyDescent="0.25">
      <c r="A4" s="24" t="s">
        <v>13</v>
      </c>
      <c r="B4" s="25"/>
      <c r="C4" s="25"/>
      <c r="D4" s="25"/>
      <c r="E4" s="26" t="s">
        <v>46</v>
      </c>
    </row>
    <row r="5" spans="1:5" ht="15" customHeight="1" x14ac:dyDescent="0.25">
      <c r="A5" s="66" t="s">
        <v>0</v>
      </c>
      <c r="B5" s="66"/>
      <c r="C5" s="66"/>
      <c r="D5" s="66"/>
      <c r="E5" s="66"/>
    </row>
    <row r="6" spans="1:5" ht="15" customHeight="1" x14ac:dyDescent="0.25">
      <c r="A6" s="78" t="s">
        <v>36</v>
      </c>
      <c r="B6" s="78"/>
      <c r="C6" s="78"/>
      <c r="D6" s="78"/>
      <c r="E6" s="78"/>
    </row>
    <row r="7" spans="1:5" ht="15" customHeight="1" x14ac:dyDescent="0.25">
      <c r="A7" s="70" t="s">
        <v>1</v>
      </c>
      <c r="B7" s="70"/>
      <c r="C7" s="70"/>
      <c r="D7" s="70"/>
      <c r="E7" s="70"/>
    </row>
    <row r="8" spans="1:5" ht="15" customHeight="1" x14ac:dyDescent="0.25">
      <c r="A8" s="79" t="s">
        <v>42</v>
      </c>
      <c r="B8" s="79"/>
      <c r="C8" s="79"/>
      <c r="D8" s="79"/>
      <c r="E8" s="79"/>
    </row>
    <row r="9" spans="1:5" ht="26.25" customHeight="1" x14ac:dyDescent="0.25">
      <c r="A9" s="80" t="s">
        <v>14</v>
      </c>
      <c r="B9" s="81"/>
      <c r="C9" s="81"/>
      <c r="D9" s="81"/>
      <c r="E9" s="81"/>
    </row>
    <row r="10" spans="1:5" ht="26.45" customHeight="1" x14ac:dyDescent="0.25">
      <c r="A10" s="66" t="s">
        <v>39</v>
      </c>
      <c r="B10" s="66"/>
      <c r="C10" s="66"/>
      <c r="D10" s="66"/>
      <c r="E10" s="66"/>
    </row>
    <row r="11" spans="1:5" ht="18.75" customHeight="1" x14ac:dyDescent="0.25">
      <c r="A11" s="70" t="s">
        <v>15</v>
      </c>
      <c r="B11" s="71"/>
      <c r="C11" s="71"/>
      <c r="D11" s="71"/>
      <c r="E11" s="71"/>
    </row>
    <row r="12" spans="1:5" ht="15" customHeight="1" x14ac:dyDescent="0.25">
      <c r="A12" s="66" t="s">
        <v>22</v>
      </c>
      <c r="B12" s="66"/>
      <c r="C12" s="66"/>
      <c r="D12" s="66"/>
      <c r="E12" s="66"/>
    </row>
    <row r="13" spans="1:5" ht="17.25" customHeight="1" x14ac:dyDescent="0.25">
      <c r="A13" s="70" t="s">
        <v>2</v>
      </c>
      <c r="B13" s="71"/>
      <c r="C13" s="71"/>
      <c r="D13" s="71"/>
      <c r="E13" s="71"/>
    </row>
    <row r="14" spans="1:5" ht="15" customHeight="1" x14ac:dyDescent="0.25">
      <c r="A14" s="66" t="s">
        <v>40</v>
      </c>
      <c r="B14" s="66"/>
      <c r="C14" s="66"/>
      <c r="D14" s="66"/>
      <c r="E14" s="66"/>
    </row>
    <row r="15" spans="1:5" ht="15.75" customHeight="1" x14ac:dyDescent="0.25">
      <c r="A15" s="70" t="s">
        <v>16</v>
      </c>
      <c r="B15" s="71"/>
      <c r="C15" s="71"/>
      <c r="D15" s="71"/>
      <c r="E15" s="71"/>
    </row>
    <row r="16" spans="1:5" ht="29.25" customHeight="1" x14ac:dyDescent="0.25">
      <c r="A16" s="66" t="s">
        <v>17</v>
      </c>
      <c r="B16" s="66"/>
      <c r="C16" s="66"/>
      <c r="D16" s="66"/>
      <c r="E16" s="66"/>
    </row>
    <row r="17" spans="1:7" ht="55.9" customHeight="1" x14ac:dyDescent="0.25">
      <c r="A17" s="66" t="s">
        <v>35</v>
      </c>
      <c r="B17" s="66"/>
      <c r="C17" s="66"/>
      <c r="D17" s="66"/>
      <c r="E17" s="66"/>
    </row>
    <row r="18" spans="1:7" ht="29.45" customHeight="1" x14ac:dyDescent="0.25">
      <c r="A18" s="72" t="s">
        <v>38</v>
      </c>
      <c r="B18" s="72"/>
      <c r="C18" s="72"/>
      <c r="D18" s="72"/>
      <c r="E18" s="72"/>
    </row>
    <row r="19" spans="1:7" x14ac:dyDescent="0.25">
      <c r="A19" s="72"/>
      <c r="B19" s="72"/>
      <c r="C19" s="72"/>
      <c r="D19" s="72"/>
      <c r="E19" s="72"/>
      <c r="F19" s="2">
        <v>645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7" t="s">
        <v>9</v>
      </c>
      <c r="E20" s="3" t="s">
        <v>8</v>
      </c>
    </row>
    <row r="21" spans="1:7" ht="38.25" x14ac:dyDescent="0.25">
      <c r="A21" s="23" t="s">
        <v>34</v>
      </c>
      <c r="B21" s="8" t="s">
        <v>33</v>
      </c>
      <c r="C21" s="3" t="s">
        <v>4</v>
      </c>
      <c r="D21" s="3">
        <v>11.46</v>
      </c>
      <c r="E21" s="7">
        <f>D21*F19*G19</f>
        <v>22175.100000000002</v>
      </c>
    </row>
    <row r="22" spans="1:7" x14ac:dyDescent="0.25">
      <c r="A22" s="6" t="s">
        <v>37</v>
      </c>
      <c r="B22" s="8" t="s">
        <v>23</v>
      </c>
      <c r="C22" s="3" t="s">
        <v>4</v>
      </c>
      <c r="D22" s="3">
        <v>4.38</v>
      </c>
      <c r="E22" s="7">
        <f>D22*F19*G19</f>
        <v>8475.2999999999993</v>
      </c>
    </row>
    <row r="23" spans="1:7" x14ac:dyDescent="0.25">
      <c r="A23" s="32" t="s">
        <v>25</v>
      </c>
      <c r="B23" s="8" t="s">
        <v>48</v>
      </c>
      <c r="C23" s="3" t="s">
        <v>26</v>
      </c>
      <c r="D23" s="3"/>
      <c r="E23" s="7">
        <f>1240+823.5</f>
        <v>2063.5</v>
      </c>
    </row>
    <row r="24" spans="1:7" x14ac:dyDescent="0.25">
      <c r="A24" s="37" t="s">
        <v>49</v>
      </c>
      <c r="B24" s="8" t="s">
        <v>50</v>
      </c>
      <c r="C24" s="3" t="s">
        <v>51</v>
      </c>
      <c r="D24" s="3">
        <v>42</v>
      </c>
      <c r="E24" s="7">
        <f>D24*333.76</f>
        <v>14017.92</v>
      </c>
    </row>
    <row r="25" spans="1:7" ht="30.75" customHeight="1" x14ac:dyDescent="0.25">
      <c r="A25" s="39" t="s">
        <v>52</v>
      </c>
      <c r="B25" s="8" t="s">
        <v>48</v>
      </c>
      <c r="C25" s="3" t="s">
        <v>26</v>
      </c>
      <c r="D25" s="3"/>
      <c r="E25" s="7">
        <v>9288.6200000000008</v>
      </c>
    </row>
    <row r="26" spans="1:7" x14ac:dyDescent="0.25">
      <c r="A26" s="38"/>
      <c r="B26" s="8"/>
      <c r="C26" s="3"/>
      <c r="D26" s="3"/>
      <c r="E26" s="7"/>
    </row>
    <row r="27" spans="1:7" s="12" customFormat="1" ht="14.25" x14ac:dyDescent="0.2">
      <c r="A27" s="33" t="s">
        <v>24</v>
      </c>
      <c r="B27" s="9"/>
      <c r="C27" s="10"/>
      <c r="D27" s="18"/>
      <c r="E27" s="11">
        <f>SUM(E21:E25)</f>
        <v>56020.44</v>
      </c>
    </row>
    <row r="28" spans="1:7" s="12" customFormat="1" ht="14.25" x14ac:dyDescent="0.2">
      <c r="A28" s="27"/>
      <c r="B28" s="28"/>
      <c r="C28" s="29"/>
      <c r="D28" s="30"/>
      <c r="E28" s="31"/>
    </row>
    <row r="29" spans="1:7" ht="34.5" customHeight="1" x14ac:dyDescent="0.25">
      <c r="A29" s="73" t="s">
        <v>53</v>
      </c>
      <c r="B29" s="73"/>
      <c r="C29" s="73"/>
      <c r="D29" s="73"/>
      <c r="E29" s="73"/>
      <c r="F29" s="21"/>
    </row>
    <row r="30" spans="1:7" ht="29.25" customHeight="1" x14ac:dyDescent="0.25">
      <c r="A30" s="66" t="s">
        <v>21</v>
      </c>
      <c r="B30" s="66"/>
      <c r="C30" s="66"/>
      <c r="D30" s="66"/>
      <c r="E30" s="66"/>
    </row>
    <row r="31" spans="1:7" x14ac:dyDescent="0.25">
      <c r="A31" s="66" t="s">
        <v>20</v>
      </c>
      <c r="B31" s="66"/>
      <c r="C31" s="66"/>
      <c r="D31" s="66"/>
      <c r="E31" s="66"/>
    </row>
    <row r="32" spans="1:7" ht="32.25" customHeight="1" x14ac:dyDescent="0.25">
      <c r="A32" s="66" t="s">
        <v>27</v>
      </c>
      <c r="B32" s="66"/>
      <c r="C32" s="66"/>
      <c r="D32" s="66"/>
      <c r="E32" s="66"/>
    </row>
    <row r="33" spans="1:8" x14ac:dyDescent="0.25">
      <c r="A33" s="66" t="s">
        <v>18</v>
      </c>
      <c r="B33" s="66"/>
      <c r="C33" s="66"/>
      <c r="D33" s="66"/>
      <c r="E33" s="66"/>
    </row>
    <row r="34" spans="1:8" x14ac:dyDescent="0.25">
      <c r="A34" s="69" t="s">
        <v>5</v>
      </c>
      <c r="B34" s="69"/>
      <c r="C34" s="69"/>
      <c r="D34" s="69"/>
      <c r="E34" s="69"/>
    </row>
    <row r="35" spans="1:8" x14ac:dyDescent="0.25">
      <c r="A35" s="66" t="s">
        <v>18</v>
      </c>
      <c r="B35" s="66"/>
      <c r="C35" s="66"/>
      <c r="D35" s="66"/>
      <c r="E35" s="66"/>
    </row>
    <row r="36" spans="1:8" x14ac:dyDescent="0.25">
      <c r="A36" s="67" t="s">
        <v>41</v>
      </c>
      <c r="B36" s="67"/>
      <c r="C36" s="67"/>
      <c r="D36" s="67"/>
      <c r="E36" s="4"/>
    </row>
    <row r="37" spans="1:8" x14ac:dyDescent="0.25">
      <c r="B37" s="68" t="s">
        <v>19</v>
      </c>
      <c r="C37" s="68"/>
      <c r="D37" s="68"/>
      <c r="E37" s="5" t="s">
        <v>6</v>
      </c>
    </row>
    <row r="38" spans="1:8" x14ac:dyDescent="0.25">
      <c r="A38" s="35"/>
      <c r="B38" s="35"/>
      <c r="C38" s="35"/>
      <c r="D38" s="19"/>
      <c r="E38" s="35"/>
    </row>
    <row r="39" spans="1:8" ht="15" customHeight="1" x14ac:dyDescent="0.25">
      <c r="A39" s="67" t="s">
        <v>47</v>
      </c>
      <c r="B39" s="67"/>
      <c r="C39" s="67"/>
      <c r="D39" s="67"/>
      <c r="E39" s="67"/>
    </row>
    <row r="40" spans="1:8" x14ac:dyDescent="0.25">
      <c r="B40" s="68" t="s">
        <v>19</v>
      </c>
      <c r="C40" s="68"/>
      <c r="D40" s="68"/>
      <c r="E40" s="5" t="s">
        <v>6</v>
      </c>
    </row>
    <row r="41" spans="1:8" x14ac:dyDescent="0.25">
      <c r="A41" s="34" t="s">
        <v>43</v>
      </c>
    </row>
    <row r="42" spans="1:8" x14ac:dyDescent="0.25">
      <c r="A42" s="12" t="s">
        <v>28</v>
      </c>
    </row>
    <row r="43" spans="1:8" x14ac:dyDescent="0.25">
      <c r="A43" s="2" t="s">
        <v>32</v>
      </c>
      <c r="B43" s="13">
        <v>35518.89</v>
      </c>
    </row>
    <row r="44" spans="1:8" x14ac:dyDescent="0.25">
      <c r="A44" s="2" t="s">
        <v>44</v>
      </c>
      <c r="B44" s="14"/>
      <c r="H44" s="16"/>
    </row>
    <row r="45" spans="1:8" x14ac:dyDescent="0.25">
      <c r="A45" s="2" t="s">
        <v>29</v>
      </c>
      <c r="B45" s="14">
        <v>36814.639999999999</v>
      </c>
      <c r="D45" s="2"/>
    </row>
    <row r="46" spans="1:8" ht="30" x14ac:dyDescent="0.25">
      <c r="A46" s="36" t="s">
        <v>31</v>
      </c>
      <c r="B46" s="14">
        <f>E27</f>
        <v>56020.44</v>
      </c>
      <c r="D46" s="2"/>
    </row>
    <row r="47" spans="1:8" x14ac:dyDescent="0.25">
      <c r="A47" s="15" t="s">
        <v>30</v>
      </c>
      <c r="B47" s="22">
        <f>B43+B45-B46</f>
        <v>16313.089999999997</v>
      </c>
    </row>
    <row r="49" spans="2:2" x14ac:dyDescent="0.25">
      <c r="B49" s="2">
        <v>35518.89</v>
      </c>
    </row>
  </sheetData>
  <mergeCells count="29"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A34:E34"/>
    <mergeCell ref="A14:E14"/>
    <mergeCell ref="A15:E15"/>
    <mergeCell ref="A16:E16"/>
    <mergeCell ref="A17:E17"/>
    <mergeCell ref="A18:E18"/>
    <mergeCell ref="A19:E19"/>
    <mergeCell ref="A29:E29"/>
    <mergeCell ref="A30:E30"/>
    <mergeCell ref="A31:E31"/>
    <mergeCell ref="A32:E32"/>
    <mergeCell ref="A33:E33"/>
    <mergeCell ref="A35:E35"/>
    <mergeCell ref="A36:D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30" zoomScaleSheetLayoutView="100" workbookViewId="0">
      <selection activeCell="A46" sqref="A46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0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40.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54</v>
      </c>
      <c r="B3" s="77"/>
      <c r="C3" s="77"/>
      <c r="D3" s="77"/>
      <c r="E3" s="77"/>
    </row>
    <row r="4" spans="1:5" s="1" customFormat="1" ht="15.75" x14ac:dyDescent="0.25">
      <c r="A4" s="24" t="s">
        <v>13</v>
      </c>
      <c r="B4" s="25"/>
      <c r="C4" s="25"/>
      <c r="D4" s="25"/>
      <c r="E4" s="26" t="s">
        <v>55</v>
      </c>
    </row>
    <row r="5" spans="1:5" ht="15" customHeight="1" x14ac:dyDescent="0.25">
      <c r="A5" s="66" t="s">
        <v>0</v>
      </c>
      <c r="B5" s="66"/>
      <c r="C5" s="66"/>
      <c r="D5" s="66"/>
      <c r="E5" s="66"/>
    </row>
    <row r="6" spans="1:5" ht="15" customHeight="1" x14ac:dyDescent="0.25">
      <c r="A6" s="78" t="s">
        <v>36</v>
      </c>
      <c r="B6" s="78"/>
      <c r="C6" s="78"/>
      <c r="D6" s="78"/>
      <c r="E6" s="78"/>
    </row>
    <row r="7" spans="1:5" ht="15" customHeight="1" x14ac:dyDescent="0.25">
      <c r="A7" s="70" t="s">
        <v>1</v>
      </c>
      <c r="B7" s="70"/>
      <c r="C7" s="70"/>
      <c r="D7" s="70"/>
      <c r="E7" s="70"/>
    </row>
    <row r="8" spans="1:5" ht="15" customHeight="1" x14ac:dyDescent="0.25">
      <c r="A8" s="79" t="s">
        <v>42</v>
      </c>
      <c r="B8" s="79"/>
      <c r="C8" s="79"/>
      <c r="D8" s="79"/>
      <c r="E8" s="79"/>
    </row>
    <row r="9" spans="1:5" ht="26.25" customHeight="1" x14ac:dyDescent="0.25">
      <c r="A9" s="80" t="s">
        <v>14</v>
      </c>
      <c r="B9" s="81"/>
      <c r="C9" s="81"/>
      <c r="D9" s="81"/>
      <c r="E9" s="81"/>
    </row>
    <row r="10" spans="1:5" ht="26.45" customHeight="1" x14ac:dyDescent="0.25">
      <c r="A10" s="66" t="s">
        <v>39</v>
      </c>
      <c r="B10" s="66"/>
      <c r="C10" s="66"/>
      <c r="D10" s="66"/>
      <c r="E10" s="66"/>
    </row>
    <row r="11" spans="1:5" ht="18.75" customHeight="1" x14ac:dyDescent="0.25">
      <c r="A11" s="70" t="s">
        <v>15</v>
      </c>
      <c r="B11" s="71"/>
      <c r="C11" s="71"/>
      <c r="D11" s="71"/>
      <c r="E11" s="71"/>
    </row>
    <row r="12" spans="1:5" ht="15" customHeight="1" x14ac:dyDescent="0.25">
      <c r="A12" s="66" t="s">
        <v>22</v>
      </c>
      <c r="B12" s="66"/>
      <c r="C12" s="66"/>
      <c r="D12" s="66"/>
      <c r="E12" s="66"/>
    </row>
    <row r="13" spans="1:5" ht="17.25" customHeight="1" x14ac:dyDescent="0.25">
      <c r="A13" s="70" t="s">
        <v>2</v>
      </c>
      <c r="B13" s="71"/>
      <c r="C13" s="71"/>
      <c r="D13" s="71"/>
      <c r="E13" s="71"/>
    </row>
    <row r="14" spans="1:5" ht="15" customHeight="1" x14ac:dyDescent="0.25">
      <c r="A14" s="66" t="s">
        <v>40</v>
      </c>
      <c r="B14" s="66"/>
      <c r="C14" s="66"/>
      <c r="D14" s="66"/>
      <c r="E14" s="66"/>
    </row>
    <row r="15" spans="1:5" ht="15.75" customHeight="1" x14ac:dyDescent="0.25">
      <c r="A15" s="70" t="s">
        <v>16</v>
      </c>
      <c r="B15" s="71"/>
      <c r="C15" s="71"/>
      <c r="D15" s="71"/>
      <c r="E15" s="71"/>
    </row>
    <row r="16" spans="1:5" ht="29.25" customHeight="1" x14ac:dyDescent="0.25">
      <c r="A16" s="66" t="s">
        <v>17</v>
      </c>
      <c r="B16" s="66"/>
      <c r="C16" s="66"/>
      <c r="D16" s="66"/>
      <c r="E16" s="66"/>
    </row>
    <row r="17" spans="1:7" ht="55.9" customHeight="1" x14ac:dyDescent="0.25">
      <c r="A17" s="66" t="s">
        <v>35</v>
      </c>
      <c r="B17" s="66"/>
      <c r="C17" s="66"/>
      <c r="D17" s="66"/>
      <c r="E17" s="66"/>
    </row>
    <row r="18" spans="1:7" ht="29.45" customHeight="1" x14ac:dyDescent="0.25">
      <c r="A18" s="72" t="s">
        <v>38</v>
      </c>
      <c r="B18" s="72"/>
      <c r="C18" s="72"/>
      <c r="D18" s="72"/>
      <c r="E18" s="72"/>
    </row>
    <row r="19" spans="1:7" x14ac:dyDescent="0.25">
      <c r="A19" s="72"/>
      <c r="B19" s="72"/>
      <c r="C19" s="72"/>
      <c r="D19" s="72"/>
      <c r="E19" s="72"/>
      <c r="F19" s="2">
        <v>645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7" t="s">
        <v>9</v>
      </c>
      <c r="E20" s="3" t="s">
        <v>8</v>
      </c>
    </row>
    <row r="21" spans="1:7" ht="38.25" x14ac:dyDescent="0.25">
      <c r="A21" s="23" t="s">
        <v>34</v>
      </c>
      <c r="B21" s="8" t="s">
        <v>33</v>
      </c>
      <c r="C21" s="3" t="s">
        <v>4</v>
      </c>
      <c r="D21" s="3">
        <v>11.46</v>
      </c>
      <c r="E21" s="7">
        <f>D21*F19*G19</f>
        <v>22175.100000000002</v>
      </c>
    </row>
    <row r="22" spans="1:7" x14ac:dyDescent="0.25">
      <c r="A22" s="6" t="s">
        <v>37</v>
      </c>
      <c r="B22" s="8" t="s">
        <v>23</v>
      </c>
      <c r="C22" s="3" t="s">
        <v>4</v>
      </c>
      <c r="D22" s="3">
        <v>4.38</v>
      </c>
      <c r="E22" s="7">
        <f>D22*F19*G19</f>
        <v>8475.2999999999993</v>
      </c>
    </row>
    <row r="23" spans="1:7" x14ac:dyDescent="0.25">
      <c r="A23" s="32" t="s">
        <v>25</v>
      </c>
      <c r="B23" s="8" t="s">
        <v>56</v>
      </c>
      <c r="C23" s="3" t="s">
        <v>26</v>
      </c>
      <c r="D23" s="3"/>
      <c r="E23" s="7">
        <v>290</v>
      </c>
    </row>
    <row r="24" spans="1:7" x14ac:dyDescent="0.25">
      <c r="A24" s="37" t="s">
        <v>60</v>
      </c>
      <c r="B24" s="8" t="s">
        <v>56</v>
      </c>
      <c r="C24" s="3" t="s">
        <v>26</v>
      </c>
      <c r="D24" s="3"/>
      <c r="E24" s="7">
        <v>430</v>
      </c>
    </row>
    <row r="25" spans="1:7" x14ac:dyDescent="0.25">
      <c r="A25" s="39"/>
      <c r="B25" s="8"/>
      <c r="C25" s="3"/>
      <c r="D25" s="3"/>
      <c r="E25" s="7"/>
    </row>
    <row r="26" spans="1:7" x14ac:dyDescent="0.25">
      <c r="A26" s="38"/>
      <c r="B26" s="8"/>
      <c r="C26" s="3"/>
      <c r="D26" s="3"/>
      <c r="E26" s="7"/>
    </row>
    <row r="27" spans="1:7" s="12" customFormat="1" ht="14.25" x14ac:dyDescent="0.2">
      <c r="A27" s="33" t="s">
        <v>24</v>
      </c>
      <c r="B27" s="9"/>
      <c r="C27" s="10"/>
      <c r="D27" s="18"/>
      <c r="E27" s="11">
        <f>SUM(E21:E25)</f>
        <v>31370.400000000001</v>
      </c>
    </row>
    <row r="28" spans="1:7" s="12" customFormat="1" ht="14.25" x14ac:dyDescent="0.2">
      <c r="A28" s="27"/>
      <c r="B28" s="28"/>
      <c r="C28" s="29"/>
      <c r="D28" s="30"/>
      <c r="E28" s="31"/>
    </row>
    <row r="29" spans="1:7" ht="34.5" customHeight="1" x14ac:dyDescent="0.25">
      <c r="A29" s="73" t="s">
        <v>61</v>
      </c>
      <c r="B29" s="73"/>
      <c r="C29" s="73"/>
      <c r="D29" s="73"/>
      <c r="E29" s="73"/>
      <c r="F29" s="21"/>
    </row>
    <row r="30" spans="1:7" ht="29.25" customHeight="1" x14ac:dyDescent="0.25">
      <c r="A30" s="66" t="s">
        <v>21</v>
      </c>
      <c r="B30" s="66"/>
      <c r="C30" s="66"/>
      <c r="D30" s="66"/>
      <c r="E30" s="66"/>
    </row>
    <row r="31" spans="1:7" x14ac:dyDescent="0.25">
      <c r="A31" s="66" t="s">
        <v>20</v>
      </c>
      <c r="B31" s="66"/>
      <c r="C31" s="66"/>
      <c r="D31" s="66"/>
      <c r="E31" s="66"/>
    </row>
    <row r="32" spans="1:7" ht="32.25" customHeight="1" x14ac:dyDescent="0.25">
      <c r="A32" s="66" t="s">
        <v>27</v>
      </c>
      <c r="B32" s="66"/>
      <c r="C32" s="66"/>
      <c r="D32" s="66"/>
      <c r="E32" s="66"/>
    </row>
    <row r="33" spans="1:8" x14ac:dyDescent="0.25">
      <c r="A33" s="66" t="s">
        <v>18</v>
      </c>
      <c r="B33" s="66"/>
      <c r="C33" s="66"/>
      <c r="D33" s="66"/>
      <c r="E33" s="66"/>
    </row>
    <row r="34" spans="1:8" x14ac:dyDescent="0.25">
      <c r="A34" s="69" t="s">
        <v>5</v>
      </c>
      <c r="B34" s="69"/>
      <c r="C34" s="69"/>
      <c r="D34" s="69"/>
      <c r="E34" s="69"/>
    </row>
    <row r="35" spans="1:8" x14ac:dyDescent="0.25">
      <c r="A35" s="66" t="s">
        <v>18</v>
      </c>
      <c r="B35" s="66"/>
      <c r="C35" s="66"/>
      <c r="D35" s="66"/>
      <c r="E35" s="66"/>
    </row>
    <row r="36" spans="1:8" x14ac:dyDescent="0.25">
      <c r="A36" s="67" t="s">
        <v>41</v>
      </c>
      <c r="B36" s="67"/>
      <c r="C36" s="67"/>
      <c r="D36" s="67"/>
      <c r="E36" s="4"/>
    </row>
    <row r="37" spans="1:8" x14ac:dyDescent="0.25">
      <c r="B37" s="68" t="s">
        <v>19</v>
      </c>
      <c r="C37" s="68"/>
      <c r="D37" s="68"/>
      <c r="E37" s="5" t="s">
        <v>6</v>
      </c>
    </row>
    <row r="38" spans="1:8" x14ac:dyDescent="0.25">
      <c r="A38" s="40"/>
      <c r="B38" s="40"/>
      <c r="C38" s="40"/>
      <c r="D38" s="19"/>
      <c r="E38" s="40"/>
    </row>
    <row r="39" spans="1:8" ht="15" customHeight="1" x14ac:dyDescent="0.25">
      <c r="A39" s="67" t="s">
        <v>47</v>
      </c>
      <c r="B39" s="67"/>
      <c r="C39" s="67"/>
      <c r="D39" s="67"/>
      <c r="E39" s="67"/>
    </row>
    <row r="40" spans="1:8" x14ac:dyDescent="0.25">
      <c r="B40" s="68" t="s">
        <v>19</v>
      </c>
      <c r="C40" s="68"/>
      <c r="D40" s="68"/>
      <c r="E40" s="5" t="s">
        <v>6</v>
      </c>
    </row>
    <row r="41" spans="1:8" x14ac:dyDescent="0.25">
      <c r="A41" s="34" t="s">
        <v>43</v>
      </c>
    </row>
    <row r="42" spans="1:8" x14ac:dyDescent="0.25">
      <c r="A42" s="12" t="s">
        <v>28</v>
      </c>
    </row>
    <row r="43" spans="1:8" x14ac:dyDescent="0.25">
      <c r="A43" s="2" t="s">
        <v>32</v>
      </c>
      <c r="B43" s="13">
        <f>'1кв'!B47</f>
        <v>16313.089999999997</v>
      </c>
    </row>
    <row r="44" spans="1:8" x14ac:dyDescent="0.25">
      <c r="A44" s="2" t="s">
        <v>44</v>
      </c>
      <c r="B44" s="14"/>
      <c r="H44" s="16"/>
    </row>
    <row r="45" spans="1:8" x14ac:dyDescent="0.25">
      <c r="A45" s="2" t="s">
        <v>29</v>
      </c>
      <c r="B45" s="14">
        <v>33870.379999999997</v>
      </c>
      <c r="D45" s="2"/>
    </row>
    <row r="46" spans="1:8" x14ac:dyDescent="0.25">
      <c r="A46" s="2" t="s">
        <v>62</v>
      </c>
      <c r="B46" s="14">
        <v>7514.01</v>
      </c>
      <c r="D46" s="2"/>
    </row>
    <row r="47" spans="1:8" ht="30" x14ac:dyDescent="0.25">
      <c r="A47" s="41" t="s">
        <v>31</v>
      </c>
      <c r="B47" s="14">
        <f>E27</f>
        <v>31370.400000000001</v>
      </c>
      <c r="D47" s="2"/>
    </row>
    <row r="48" spans="1:8" x14ac:dyDescent="0.25">
      <c r="A48" s="15" t="s">
        <v>30</v>
      </c>
      <c r="B48" s="22">
        <f>B43+B45+B46-B47</f>
        <v>26327.079999999994</v>
      </c>
    </row>
  </sheetData>
  <mergeCells count="29"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A34:E34"/>
    <mergeCell ref="A14:E14"/>
    <mergeCell ref="A15:E15"/>
    <mergeCell ref="A16:E16"/>
    <mergeCell ref="A17:E17"/>
    <mergeCell ref="A18:E18"/>
    <mergeCell ref="A19:E19"/>
    <mergeCell ref="A29:E29"/>
    <mergeCell ref="A30:E30"/>
    <mergeCell ref="A31:E31"/>
    <mergeCell ref="A32:E32"/>
    <mergeCell ref="A33:E33"/>
    <mergeCell ref="A35:E35"/>
    <mergeCell ref="A36:D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28" zoomScaleSheetLayoutView="100" workbookViewId="0">
      <selection activeCell="B47" sqref="B47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0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40.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57</v>
      </c>
      <c r="B3" s="77"/>
      <c r="C3" s="77"/>
      <c r="D3" s="77"/>
      <c r="E3" s="77"/>
    </row>
    <row r="4" spans="1:5" s="1" customFormat="1" ht="15.75" x14ac:dyDescent="0.25">
      <c r="A4" s="24" t="s">
        <v>13</v>
      </c>
      <c r="B4" s="25"/>
      <c r="C4" s="25"/>
      <c r="D4" s="25"/>
      <c r="E4" s="26" t="s">
        <v>58</v>
      </c>
    </row>
    <row r="5" spans="1:5" ht="15" customHeight="1" x14ac:dyDescent="0.25">
      <c r="A5" s="66" t="s">
        <v>0</v>
      </c>
      <c r="B5" s="66"/>
      <c r="C5" s="66"/>
      <c r="D5" s="66"/>
      <c r="E5" s="66"/>
    </row>
    <row r="6" spans="1:5" ht="15" customHeight="1" x14ac:dyDescent="0.25">
      <c r="A6" s="78" t="s">
        <v>36</v>
      </c>
      <c r="B6" s="78"/>
      <c r="C6" s="78"/>
      <c r="D6" s="78"/>
      <c r="E6" s="78"/>
    </row>
    <row r="7" spans="1:5" ht="15" customHeight="1" x14ac:dyDescent="0.25">
      <c r="A7" s="70" t="s">
        <v>1</v>
      </c>
      <c r="B7" s="70"/>
      <c r="C7" s="70"/>
      <c r="D7" s="70"/>
      <c r="E7" s="70"/>
    </row>
    <row r="8" spans="1:5" ht="15" customHeight="1" x14ac:dyDescent="0.25">
      <c r="A8" s="79" t="s">
        <v>42</v>
      </c>
      <c r="B8" s="79"/>
      <c r="C8" s="79"/>
      <c r="D8" s="79"/>
      <c r="E8" s="79"/>
    </row>
    <row r="9" spans="1:5" ht="26.25" customHeight="1" x14ac:dyDescent="0.25">
      <c r="A9" s="80" t="s">
        <v>14</v>
      </c>
      <c r="B9" s="81"/>
      <c r="C9" s="81"/>
      <c r="D9" s="81"/>
      <c r="E9" s="81"/>
    </row>
    <row r="10" spans="1:5" ht="26.45" customHeight="1" x14ac:dyDescent="0.25">
      <c r="A10" s="66" t="s">
        <v>39</v>
      </c>
      <c r="B10" s="66"/>
      <c r="C10" s="66"/>
      <c r="D10" s="66"/>
      <c r="E10" s="66"/>
    </row>
    <row r="11" spans="1:5" ht="18.75" customHeight="1" x14ac:dyDescent="0.25">
      <c r="A11" s="70" t="s">
        <v>15</v>
      </c>
      <c r="B11" s="71"/>
      <c r="C11" s="71"/>
      <c r="D11" s="71"/>
      <c r="E11" s="71"/>
    </row>
    <row r="12" spans="1:5" ht="15" customHeight="1" x14ac:dyDescent="0.25">
      <c r="A12" s="66" t="s">
        <v>22</v>
      </c>
      <c r="B12" s="66"/>
      <c r="C12" s="66"/>
      <c r="D12" s="66"/>
      <c r="E12" s="66"/>
    </row>
    <row r="13" spans="1:5" ht="17.25" customHeight="1" x14ac:dyDescent="0.25">
      <c r="A13" s="70" t="s">
        <v>2</v>
      </c>
      <c r="B13" s="71"/>
      <c r="C13" s="71"/>
      <c r="D13" s="71"/>
      <c r="E13" s="71"/>
    </row>
    <row r="14" spans="1:5" ht="15" customHeight="1" x14ac:dyDescent="0.25">
      <c r="A14" s="66" t="s">
        <v>40</v>
      </c>
      <c r="B14" s="66"/>
      <c r="C14" s="66"/>
      <c r="D14" s="66"/>
      <c r="E14" s="66"/>
    </row>
    <row r="15" spans="1:5" ht="15.75" customHeight="1" x14ac:dyDescent="0.25">
      <c r="A15" s="70" t="s">
        <v>16</v>
      </c>
      <c r="B15" s="71"/>
      <c r="C15" s="71"/>
      <c r="D15" s="71"/>
      <c r="E15" s="71"/>
    </row>
    <row r="16" spans="1:5" ht="29.25" customHeight="1" x14ac:dyDescent="0.25">
      <c r="A16" s="66" t="s">
        <v>17</v>
      </c>
      <c r="B16" s="66"/>
      <c r="C16" s="66"/>
      <c r="D16" s="66"/>
      <c r="E16" s="66"/>
    </row>
    <row r="17" spans="1:7" ht="55.9" customHeight="1" x14ac:dyDescent="0.25">
      <c r="A17" s="66" t="s">
        <v>35</v>
      </c>
      <c r="B17" s="66"/>
      <c r="C17" s="66"/>
      <c r="D17" s="66"/>
      <c r="E17" s="66"/>
    </row>
    <row r="18" spans="1:7" ht="29.45" customHeight="1" x14ac:dyDescent="0.25">
      <c r="A18" s="72" t="s">
        <v>38</v>
      </c>
      <c r="B18" s="72"/>
      <c r="C18" s="72"/>
      <c r="D18" s="72"/>
      <c r="E18" s="72"/>
    </row>
    <row r="19" spans="1:7" x14ac:dyDescent="0.25">
      <c r="A19" s="72"/>
      <c r="B19" s="72"/>
      <c r="C19" s="72"/>
      <c r="D19" s="72"/>
      <c r="E19" s="72"/>
      <c r="F19" s="2">
        <v>645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7" t="s">
        <v>9</v>
      </c>
      <c r="E20" s="3" t="s">
        <v>8</v>
      </c>
    </row>
    <row r="21" spans="1:7" ht="38.25" x14ac:dyDescent="0.25">
      <c r="A21" s="23" t="s">
        <v>34</v>
      </c>
      <c r="B21" s="8" t="s">
        <v>33</v>
      </c>
      <c r="C21" s="3" t="s">
        <v>4</v>
      </c>
      <c r="D21" s="3">
        <v>11.54</v>
      </c>
      <c r="E21" s="7">
        <f>D21*F19*G19</f>
        <v>22329.899999999998</v>
      </c>
    </row>
    <row r="22" spans="1:7" x14ac:dyDescent="0.25">
      <c r="A22" s="6" t="s">
        <v>37</v>
      </c>
      <c r="B22" s="8" t="s">
        <v>23</v>
      </c>
      <c r="C22" s="3" t="s">
        <v>4</v>
      </c>
      <c r="D22" s="3">
        <v>4.8</v>
      </c>
      <c r="E22" s="7">
        <f>D22*F19*G19</f>
        <v>9288</v>
      </c>
    </row>
    <row r="23" spans="1:7" x14ac:dyDescent="0.25">
      <c r="A23" s="32" t="s">
        <v>25</v>
      </c>
      <c r="B23" s="8" t="s">
        <v>59</v>
      </c>
      <c r="C23" s="3" t="s">
        <v>26</v>
      </c>
      <c r="D23" s="3"/>
      <c r="E23" s="7">
        <f>300</f>
        <v>300</v>
      </c>
    </row>
    <row r="24" spans="1:7" x14ac:dyDescent="0.25">
      <c r="A24" s="37" t="s">
        <v>60</v>
      </c>
      <c r="B24" s="8" t="s">
        <v>59</v>
      </c>
      <c r="C24" s="3" t="s">
        <v>26</v>
      </c>
      <c r="D24" s="3"/>
      <c r="E24" s="7">
        <f>123.08+246.17+41.03</f>
        <v>410.28</v>
      </c>
    </row>
    <row r="25" spans="1:7" ht="30" x14ac:dyDescent="0.25">
      <c r="A25" s="39" t="s">
        <v>63</v>
      </c>
      <c r="B25" s="8" t="s">
        <v>64</v>
      </c>
      <c r="C25" s="3" t="s">
        <v>26</v>
      </c>
      <c r="D25" s="3"/>
      <c r="E25" s="7">
        <v>102365</v>
      </c>
    </row>
    <row r="26" spans="1:7" x14ac:dyDescent="0.25">
      <c r="A26" s="38"/>
      <c r="B26" s="8"/>
      <c r="C26" s="3"/>
      <c r="D26" s="3"/>
      <c r="E26" s="7"/>
    </row>
    <row r="27" spans="1:7" s="12" customFormat="1" ht="14.25" x14ac:dyDescent="0.2">
      <c r="A27" s="33" t="s">
        <v>24</v>
      </c>
      <c r="B27" s="9"/>
      <c r="C27" s="10"/>
      <c r="D27" s="18"/>
      <c r="E27" s="11">
        <f>SUM(E21:E25)</f>
        <v>134693.18</v>
      </c>
    </row>
    <row r="28" spans="1:7" ht="34.5" customHeight="1" x14ac:dyDescent="0.25">
      <c r="A28" s="73" t="s">
        <v>65</v>
      </c>
      <c r="B28" s="73"/>
      <c r="C28" s="73"/>
      <c r="D28" s="73"/>
      <c r="E28" s="73"/>
      <c r="F28" s="21"/>
    </row>
    <row r="29" spans="1:7" ht="29.25" customHeight="1" x14ac:dyDescent="0.25">
      <c r="A29" s="66" t="s">
        <v>21</v>
      </c>
      <c r="B29" s="66"/>
      <c r="C29" s="66"/>
      <c r="D29" s="66"/>
      <c r="E29" s="66"/>
    </row>
    <row r="30" spans="1:7" x14ac:dyDescent="0.25">
      <c r="A30" s="66" t="s">
        <v>20</v>
      </c>
      <c r="B30" s="66"/>
      <c r="C30" s="66"/>
      <c r="D30" s="66"/>
      <c r="E30" s="66"/>
    </row>
    <row r="31" spans="1:7" ht="32.25" customHeight="1" x14ac:dyDescent="0.25">
      <c r="A31" s="66" t="s">
        <v>27</v>
      </c>
      <c r="B31" s="66"/>
      <c r="C31" s="66"/>
      <c r="D31" s="66"/>
      <c r="E31" s="66"/>
    </row>
    <row r="32" spans="1:7" x14ac:dyDescent="0.25">
      <c r="A32" s="66" t="s">
        <v>18</v>
      </c>
      <c r="B32" s="66"/>
      <c r="C32" s="66"/>
      <c r="D32" s="66"/>
      <c r="E32" s="66"/>
    </row>
    <row r="33" spans="1:8" x14ac:dyDescent="0.25">
      <c r="A33" s="69" t="s">
        <v>5</v>
      </c>
      <c r="B33" s="69"/>
      <c r="C33" s="69"/>
      <c r="D33" s="69"/>
      <c r="E33" s="69"/>
    </row>
    <row r="34" spans="1:8" x14ac:dyDescent="0.25">
      <c r="A34" s="66" t="s">
        <v>18</v>
      </c>
      <c r="B34" s="66"/>
      <c r="C34" s="66"/>
      <c r="D34" s="66"/>
      <c r="E34" s="66"/>
    </row>
    <row r="35" spans="1:8" x14ac:dyDescent="0.25">
      <c r="A35" s="67" t="s">
        <v>41</v>
      </c>
      <c r="B35" s="67"/>
      <c r="C35" s="67"/>
      <c r="D35" s="67"/>
      <c r="E35" s="4"/>
    </row>
    <row r="36" spans="1:8" x14ac:dyDescent="0.25">
      <c r="B36" s="68" t="s">
        <v>19</v>
      </c>
      <c r="C36" s="68"/>
      <c r="D36" s="68"/>
      <c r="E36" s="5" t="s">
        <v>6</v>
      </c>
    </row>
    <row r="37" spans="1:8" x14ac:dyDescent="0.25">
      <c r="A37" s="40"/>
      <c r="B37" s="40"/>
      <c r="C37" s="40"/>
      <c r="D37" s="19"/>
      <c r="E37" s="40"/>
    </row>
    <row r="38" spans="1:8" ht="15" customHeight="1" x14ac:dyDescent="0.25">
      <c r="A38" s="67" t="s">
        <v>47</v>
      </c>
      <c r="B38" s="67"/>
      <c r="C38" s="67"/>
      <c r="D38" s="67"/>
      <c r="E38" s="67"/>
    </row>
    <row r="39" spans="1:8" x14ac:dyDescent="0.25">
      <c r="B39" s="68" t="s">
        <v>19</v>
      </c>
      <c r="C39" s="68"/>
      <c r="D39" s="68"/>
      <c r="E39" s="5" t="s">
        <v>6</v>
      </c>
    </row>
    <row r="40" spans="1:8" x14ac:dyDescent="0.25">
      <c r="A40" s="34" t="s">
        <v>43</v>
      </c>
    </row>
    <row r="41" spans="1:8" x14ac:dyDescent="0.25">
      <c r="A41" s="12" t="s">
        <v>28</v>
      </c>
    </row>
    <row r="42" spans="1:8" x14ac:dyDescent="0.25">
      <c r="A42" s="2" t="s">
        <v>32</v>
      </c>
      <c r="B42" s="13">
        <f>'2кв'!B48</f>
        <v>26327.079999999994</v>
      </c>
    </row>
    <row r="43" spans="1:8" x14ac:dyDescent="0.25">
      <c r="A43" s="2" t="s">
        <v>66</v>
      </c>
      <c r="B43" s="14"/>
      <c r="H43" s="16"/>
    </row>
    <row r="44" spans="1:8" x14ac:dyDescent="0.25">
      <c r="A44" s="2" t="s">
        <v>29</v>
      </c>
      <c r="B44" s="14">
        <v>36482</v>
      </c>
      <c r="D44" s="2"/>
    </row>
    <row r="45" spans="1:8" ht="30" x14ac:dyDescent="0.25">
      <c r="A45" s="42" t="s">
        <v>67</v>
      </c>
      <c r="B45" s="14">
        <v>41863.769999999997</v>
      </c>
      <c r="D45" s="2"/>
    </row>
    <row r="46" spans="1:8" ht="30" x14ac:dyDescent="0.25">
      <c r="A46" s="41" t="s">
        <v>31</v>
      </c>
      <c r="B46" s="14">
        <f>E27</f>
        <v>134693.18</v>
      </c>
      <c r="D46" s="2"/>
    </row>
    <row r="47" spans="1:8" x14ac:dyDescent="0.25">
      <c r="A47" s="15" t="s">
        <v>30</v>
      </c>
      <c r="B47" s="22">
        <f>B42+B44+B45-B46</f>
        <v>-30020.33</v>
      </c>
    </row>
  </sheetData>
  <mergeCells count="29"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A33:E33"/>
    <mergeCell ref="A14:E14"/>
    <mergeCell ref="A15:E15"/>
    <mergeCell ref="A16:E16"/>
    <mergeCell ref="A17:E17"/>
    <mergeCell ref="A18:E18"/>
    <mergeCell ref="A19:E19"/>
    <mergeCell ref="A28:E28"/>
    <mergeCell ref="A29:E29"/>
    <mergeCell ref="A30:E30"/>
    <mergeCell ref="A31:E31"/>
    <mergeCell ref="A32:E32"/>
    <mergeCell ref="A34:E34"/>
    <mergeCell ref="A35:D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topLeftCell="A28" zoomScaleSheetLayoutView="100" workbookViewId="0">
      <selection activeCell="B46" sqref="B46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0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40.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68</v>
      </c>
      <c r="B3" s="77"/>
      <c r="C3" s="77"/>
      <c r="D3" s="77"/>
      <c r="E3" s="77"/>
    </row>
    <row r="4" spans="1:5" s="1" customFormat="1" ht="15.75" x14ac:dyDescent="0.25">
      <c r="A4" s="24" t="s">
        <v>13</v>
      </c>
      <c r="B4" s="25"/>
      <c r="C4" s="25"/>
      <c r="D4" s="2"/>
      <c r="E4" s="45">
        <v>46022</v>
      </c>
    </row>
    <row r="5" spans="1:5" ht="15" customHeight="1" x14ac:dyDescent="0.25">
      <c r="A5" s="66" t="s">
        <v>0</v>
      </c>
      <c r="B5" s="66"/>
      <c r="C5" s="66"/>
      <c r="D5" s="66"/>
      <c r="E5" s="66"/>
    </row>
    <row r="6" spans="1:5" ht="15" customHeight="1" x14ac:dyDescent="0.25">
      <c r="A6" s="78" t="s">
        <v>36</v>
      </c>
      <c r="B6" s="78"/>
      <c r="C6" s="78"/>
      <c r="D6" s="78"/>
      <c r="E6" s="78"/>
    </row>
    <row r="7" spans="1:5" ht="15" customHeight="1" x14ac:dyDescent="0.25">
      <c r="A7" s="70" t="s">
        <v>1</v>
      </c>
      <c r="B7" s="70"/>
      <c r="C7" s="70"/>
      <c r="D7" s="70"/>
      <c r="E7" s="70"/>
    </row>
    <row r="8" spans="1:5" ht="15" customHeight="1" x14ac:dyDescent="0.25">
      <c r="A8" s="79" t="s">
        <v>42</v>
      </c>
      <c r="B8" s="79"/>
      <c r="C8" s="79"/>
      <c r="D8" s="79"/>
      <c r="E8" s="79"/>
    </row>
    <row r="9" spans="1:5" ht="26.25" customHeight="1" x14ac:dyDescent="0.25">
      <c r="A9" s="80" t="s">
        <v>14</v>
      </c>
      <c r="B9" s="81"/>
      <c r="C9" s="81"/>
      <c r="D9" s="81"/>
      <c r="E9" s="81"/>
    </row>
    <row r="10" spans="1:5" ht="26.45" customHeight="1" x14ac:dyDescent="0.25">
      <c r="A10" s="66" t="s">
        <v>39</v>
      </c>
      <c r="B10" s="66"/>
      <c r="C10" s="66"/>
      <c r="D10" s="66"/>
      <c r="E10" s="66"/>
    </row>
    <row r="11" spans="1:5" ht="18.75" customHeight="1" x14ac:dyDescent="0.25">
      <c r="A11" s="70" t="s">
        <v>15</v>
      </c>
      <c r="B11" s="71"/>
      <c r="C11" s="71"/>
      <c r="D11" s="71"/>
      <c r="E11" s="71"/>
    </row>
    <row r="12" spans="1:5" ht="15" customHeight="1" x14ac:dyDescent="0.25">
      <c r="A12" s="66" t="s">
        <v>22</v>
      </c>
      <c r="B12" s="66"/>
      <c r="C12" s="66"/>
      <c r="D12" s="66"/>
      <c r="E12" s="66"/>
    </row>
    <row r="13" spans="1:5" ht="17.25" customHeight="1" x14ac:dyDescent="0.25">
      <c r="A13" s="70" t="s">
        <v>2</v>
      </c>
      <c r="B13" s="71"/>
      <c r="C13" s="71"/>
      <c r="D13" s="71"/>
      <c r="E13" s="71"/>
    </row>
    <row r="14" spans="1:5" ht="15" customHeight="1" x14ac:dyDescent="0.25">
      <c r="A14" s="66" t="s">
        <v>40</v>
      </c>
      <c r="B14" s="66"/>
      <c r="C14" s="66"/>
      <c r="D14" s="66"/>
      <c r="E14" s="66"/>
    </row>
    <row r="15" spans="1:5" ht="15.75" customHeight="1" x14ac:dyDescent="0.25">
      <c r="A15" s="70" t="s">
        <v>16</v>
      </c>
      <c r="B15" s="71"/>
      <c r="C15" s="71"/>
      <c r="D15" s="71"/>
      <c r="E15" s="71"/>
    </row>
    <row r="16" spans="1:5" ht="29.25" customHeight="1" x14ac:dyDescent="0.25">
      <c r="A16" s="66" t="s">
        <v>17</v>
      </c>
      <c r="B16" s="66"/>
      <c r="C16" s="66"/>
      <c r="D16" s="66"/>
      <c r="E16" s="66"/>
    </row>
    <row r="17" spans="1:7" ht="55.9" customHeight="1" x14ac:dyDescent="0.25">
      <c r="A17" s="66" t="s">
        <v>35</v>
      </c>
      <c r="B17" s="66"/>
      <c r="C17" s="66"/>
      <c r="D17" s="66"/>
      <c r="E17" s="66"/>
    </row>
    <row r="18" spans="1:7" ht="29.45" customHeight="1" x14ac:dyDescent="0.25">
      <c r="A18" s="72" t="s">
        <v>38</v>
      </c>
      <c r="B18" s="72"/>
      <c r="C18" s="72"/>
      <c r="D18" s="72"/>
      <c r="E18" s="72"/>
    </row>
    <row r="19" spans="1:7" x14ac:dyDescent="0.25">
      <c r="A19" s="72"/>
      <c r="B19" s="72"/>
      <c r="C19" s="72"/>
      <c r="D19" s="72"/>
      <c r="E19" s="72"/>
      <c r="F19" s="2">
        <v>645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7" t="s">
        <v>9</v>
      </c>
      <c r="E20" s="3" t="s">
        <v>8</v>
      </c>
    </row>
    <row r="21" spans="1:7" ht="38.25" x14ac:dyDescent="0.25">
      <c r="A21" s="23" t="s">
        <v>34</v>
      </c>
      <c r="B21" s="8" t="s">
        <v>33</v>
      </c>
      <c r="C21" s="3" t="s">
        <v>4</v>
      </c>
      <c r="D21" s="3">
        <v>11.54</v>
      </c>
      <c r="E21" s="7">
        <f>D21*F19*G19</f>
        <v>22329.899999999998</v>
      </c>
    </row>
    <row r="22" spans="1:7" x14ac:dyDescent="0.25">
      <c r="A22" s="6" t="s">
        <v>37</v>
      </c>
      <c r="B22" s="8" t="s">
        <v>23</v>
      </c>
      <c r="C22" s="3" t="s">
        <v>4</v>
      </c>
      <c r="D22" s="3">
        <v>4.8</v>
      </c>
      <c r="E22" s="7">
        <f>D22*F19*G19</f>
        <v>9288</v>
      </c>
    </row>
    <row r="23" spans="1:7" x14ac:dyDescent="0.25">
      <c r="A23" s="32" t="s">
        <v>25</v>
      </c>
      <c r="B23" s="8" t="s">
        <v>69</v>
      </c>
      <c r="C23" s="3" t="s">
        <v>26</v>
      </c>
      <c r="D23" s="3"/>
      <c r="E23" s="7">
        <v>0</v>
      </c>
    </row>
    <row r="24" spans="1:7" x14ac:dyDescent="0.25">
      <c r="A24" s="37" t="s">
        <v>60</v>
      </c>
      <c r="B24" s="8" t="s">
        <v>69</v>
      </c>
      <c r="C24" s="3" t="s">
        <v>26</v>
      </c>
      <c r="D24" s="3"/>
      <c r="E24" s="7">
        <v>0</v>
      </c>
    </row>
    <row r="25" spans="1:7" x14ac:dyDescent="0.25">
      <c r="A25" s="38"/>
      <c r="B25" s="8"/>
      <c r="C25" s="3"/>
      <c r="D25" s="3"/>
      <c r="E25" s="7"/>
    </row>
    <row r="26" spans="1:7" s="12" customFormat="1" ht="14.25" x14ac:dyDescent="0.2">
      <c r="A26" s="33" t="s">
        <v>24</v>
      </c>
      <c r="B26" s="9"/>
      <c r="C26" s="10"/>
      <c r="D26" s="18"/>
      <c r="E26" s="11">
        <f>SUM(E21:E24)</f>
        <v>31617.899999999998</v>
      </c>
    </row>
    <row r="27" spans="1:7" ht="34.5" customHeight="1" x14ac:dyDescent="0.25">
      <c r="A27" s="73" t="s">
        <v>91</v>
      </c>
      <c r="B27" s="73"/>
      <c r="C27" s="73"/>
      <c r="D27" s="73"/>
      <c r="E27" s="73"/>
      <c r="F27" s="21"/>
    </row>
    <row r="28" spans="1:7" ht="29.25" customHeight="1" x14ac:dyDescent="0.25">
      <c r="A28" s="66" t="s">
        <v>21</v>
      </c>
      <c r="B28" s="66"/>
      <c r="C28" s="66"/>
      <c r="D28" s="66"/>
      <c r="E28" s="66"/>
    </row>
    <row r="29" spans="1:7" x14ac:dyDescent="0.25">
      <c r="A29" s="66" t="s">
        <v>20</v>
      </c>
      <c r="B29" s="66"/>
      <c r="C29" s="66"/>
      <c r="D29" s="66"/>
      <c r="E29" s="66"/>
    </row>
    <row r="30" spans="1:7" ht="32.25" customHeight="1" x14ac:dyDescent="0.25">
      <c r="A30" s="66" t="s">
        <v>27</v>
      </c>
      <c r="B30" s="66"/>
      <c r="C30" s="66"/>
      <c r="D30" s="66"/>
      <c r="E30" s="66"/>
    </row>
    <row r="31" spans="1:7" x14ac:dyDescent="0.25">
      <c r="A31" s="66" t="s">
        <v>18</v>
      </c>
      <c r="B31" s="66"/>
      <c r="C31" s="66"/>
      <c r="D31" s="66"/>
      <c r="E31" s="66"/>
    </row>
    <row r="32" spans="1:7" x14ac:dyDescent="0.25">
      <c r="A32" s="69" t="s">
        <v>5</v>
      </c>
      <c r="B32" s="69"/>
      <c r="C32" s="69"/>
      <c r="D32" s="69"/>
      <c r="E32" s="69"/>
    </row>
    <row r="33" spans="1:8" x14ac:dyDescent="0.25">
      <c r="A33" s="66" t="s">
        <v>18</v>
      </c>
      <c r="B33" s="66"/>
      <c r="C33" s="66"/>
      <c r="D33" s="66"/>
      <c r="E33" s="66"/>
    </row>
    <row r="34" spans="1:8" x14ac:dyDescent="0.25">
      <c r="A34" s="67" t="s">
        <v>41</v>
      </c>
      <c r="B34" s="67"/>
      <c r="C34" s="67"/>
      <c r="D34" s="67"/>
      <c r="E34" s="4"/>
    </row>
    <row r="35" spans="1:8" x14ac:dyDescent="0.25">
      <c r="B35" s="68" t="s">
        <v>19</v>
      </c>
      <c r="C35" s="68"/>
      <c r="D35" s="68"/>
      <c r="E35" s="5" t="s">
        <v>6</v>
      </c>
    </row>
    <row r="36" spans="1:8" x14ac:dyDescent="0.25">
      <c r="A36" s="43"/>
      <c r="B36" s="43"/>
      <c r="C36" s="43"/>
      <c r="D36" s="19"/>
      <c r="E36" s="43"/>
    </row>
    <row r="37" spans="1:8" ht="15" customHeight="1" x14ac:dyDescent="0.25">
      <c r="A37" s="67" t="s">
        <v>47</v>
      </c>
      <c r="B37" s="67"/>
      <c r="C37" s="67"/>
      <c r="D37" s="67"/>
      <c r="E37" s="67"/>
    </row>
    <row r="38" spans="1:8" x14ac:dyDescent="0.25">
      <c r="B38" s="68" t="s">
        <v>19</v>
      </c>
      <c r="C38" s="68"/>
      <c r="D38" s="68"/>
      <c r="E38" s="5" t="s">
        <v>6</v>
      </c>
    </row>
    <row r="39" spans="1:8" x14ac:dyDescent="0.25">
      <c r="A39" s="34" t="s">
        <v>43</v>
      </c>
    </row>
    <row r="40" spans="1:8" x14ac:dyDescent="0.25">
      <c r="A40" s="12" t="s">
        <v>28</v>
      </c>
    </row>
    <row r="41" spans="1:8" x14ac:dyDescent="0.25">
      <c r="A41" s="2" t="s">
        <v>32</v>
      </c>
      <c r="B41" s="13">
        <f>'3кв'!B47</f>
        <v>-30020.33</v>
      </c>
    </row>
    <row r="42" spans="1:8" x14ac:dyDescent="0.25">
      <c r="A42" s="2" t="s">
        <v>66</v>
      </c>
      <c r="B42" s="14"/>
      <c r="H42" s="16"/>
    </row>
    <row r="43" spans="1:8" x14ac:dyDescent="0.25">
      <c r="A43" s="2" t="s">
        <v>29</v>
      </c>
      <c r="B43" s="14">
        <v>37876.239999999998</v>
      </c>
      <c r="D43" s="2"/>
    </row>
    <row r="44" spans="1:8" ht="30" x14ac:dyDescent="0.25">
      <c r="A44" s="44" t="s">
        <v>67</v>
      </c>
      <c r="B44" s="14">
        <v>27832.98</v>
      </c>
      <c r="D44" s="2"/>
    </row>
    <row r="45" spans="1:8" ht="30" x14ac:dyDescent="0.25">
      <c r="A45" s="44" t="s">
        <v>31</v>
      </c>
      <c r="B45" s="14">
        <f>E26</f>
        <v>31617.899999999998</v>
      </c>
      <c r="D45" s="2"/>
    </row>
    <row r="46" spans="1:8" x14ac:dyDescent="0.25">
      <c r="A46" s="15" t="s">
        <v>30</v>
      </c>
      <c r="B46" s="22">
        <f>B41+B43+B44-B45</f>
        <v>4070.9900000000016</v>
      </c>
    </row>
  </sheetData>
  <mergeCells count="29"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A32:E32"/>
    <mergeCell ref="A14:E14"/>
    <mergeCell ref="A15:E15"/>
    <mergeCell ref="A16:E16"/>
    <mergeCell ref="A17:E17"/>
    <mergeCell ref="A18:E18"/>
    <mergeCell ref="A19:E19"/>
    <mergeCell ref="A27:E27"/>
    <mergeCell ref="A28:E28"/>
    <mergeCell ref="A29:E29"/>
    <mergeCell ref="A30:E30"/>
    <mergeCell ref="A31:E31"/>
    <mergeCell ref="A33:E33"/>
    <mergeCell ref="A34:D34"/>
    <mergeCell ref="B35:D35"/>
    <mergeCell ref="A37:E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topLeftCell="A13" zoomScaleSheetLayoutView="100" workbookViewId="0">
      <selection activeCell="B11" sqref="B11:C11"/>
    </sheetView>
  </sheetViews>
  <sheetFormatPr defaultRowHeight="15.75" x14ac:dyDescent="0.25"/>
  <cols>
    <col min="1" max="1" width="10.5703125" style="47" customWidth="1"/>
    <col min="2" max="2" width="65.42578125" style="47" customWidth="1"/>
    <col min="3" max="3" width="15.28515625" style="47" customWidth="1"/>
    <col min="4" max="4" width="11.85546875" style="47" customWidth="1"/>
    <col min="5" max="5" width="14.7109375" style="47" customWidth="1"/>
    <col min="6" max="6" width="12.42578125" style="47" customWidth="1"/>
    <col min="7" max="7" width="12" style="47" customWidth="1"/>
    <col min="8" max="8" width="13.5703125" style="47" customWidth="1"/>
    <col min="9" max="16384" width="9.140625" style="47"/>
  </cols>
  <sheetData>
    <row r="1" spans="1:5" x14ac:dyDescent="0.25">
      <c r="A1" s="83" t="s">
        <v>70</v>
      </c>
      <c r="B1" s="83"/>
      <c r="C1" s="83"/>
      <c r="D1" s="46"/>
    </row>
    <row r="2" spans="1:5" x14ac:dyDescent="0.25">
      <c r="A2" s="84" t="s">
        <v>71</v>
      </c>
      <c r="B2" s="84"/>
      <c r="C2" s="84"/>
      <c r="D2" s="48"/>
    </row>
    <row r="3" spans="1:5" x14ac:dyDescent="0.25">
      <c r="A3" s="84" t="s">
        <v>89</v>
      </c>
      <c r="B3" s="84"/>
      <c r="C3" s="84"/>
      <c r="D3" s="48"/>
    </row>
    <row r="4" spans="1:5" x14ac:dyDescent="0.25">
      <c r="A4" s="83" t="s">
        <v>72</v>
      </c>
      <c r="B4" s="83"/>
      <c r="C4" s="83"/>
      <c r="D4" s="46"/>
    </row>
    <row r="5" spans="1:5" x14ac:dyDescent="0.25">
      <c r="A5" s="85"/>
      <c r="B5" s="85"/>
      <c r="C5" s="85"/>
      <c r="D5" s="1"/>
    </row>
    <row r="6" spans="1:5" x14ac:dyDescent="0.25">
      <c r="A6" s="48"/>
      <c r="B6" s="49" t="s">
        <v>73</v>
      </c>
      <c r="C6" s="50">
        <f>'1кв'!B43</f>
        <v>35518.89</v>
      </c>
      <c r="D6" s="51"/>
    </row>
    <row r="7" spans="1:5" x14ac:dyDescent="0.25">
      <c r="A7" s="52" t="s">
        <v>74</v>
      </c>
      <c r="B7" s="49" t="s">
        <v>92</v>
      </c>
      <c r="C7" s="50"/>
      <c r="D7" s="51"/>
    </row>
    <row r="8" spans="1:5" x14ac:dyDescent="0.25">
      <c r="B8" s="53" t="s">
        <v>75</v>
      </c>
      <c r="C8" s="54">
        <f>'1кв'!B45+'2кв'!B45+'3кв'!B44+'4кв'!B43</f>
        <v>145043.25999999998</v>
      </c>
      <c r="D8" s="55"/>
    </row>
    <row r="9" spans="1:5" x14ac:dyDescent="0.25">
      <c r="B9" s="86" t="s">
        <v>62</v>
      </c>
      <c r="C9" s="54">
        <f>'2кв'!B46+'3кв'!B45+'4кв'!B44</f>
        <v>77210.759999999995</v>
      </c>
      <c r="D9" s="55"/>
    </row>
    <row r="10" spans="1:5" x14ac:dyDescent="0.25">
      <c r="A10" s="56"/>
      <c r="B10" s="53" t="s">
        <v>76</v>
      </c>
      <c r="C10" s="57">
        <f>SUM(C8:C9)</f>
        <v>222254.01999999996</v>
      </c>
      <c r="D10" s="51"/>
    </row>
    <row r="11" spans="1:5" x14ac:dyDescent="0.25">
      <c r="A11" s="1"/>
      <c r="B11" s="82"/>
      <c r="C11" s="82"/>
      <c r="D11" s="58"/>
    </row>
    <row r="12" spans="1:5" x14ac:dyDescent="0.25">
      <c r="A12" s="59" t="s">
        <v>77</v>
      </c>
      <c r="B12" s="60" t="s">
        <v>78</v>
      </c>
      <c r="C12" s="54">
        <f>'1кв'!E21+'2кв'!E21+'3кв'!E21+'4кв'!E21</f>
        <v>89010</v>
      </c>
      <c r="D12" s="58"/>
    </row>
    <row r="13" spans="1:5" x14ac:dyDescent="0.25">
      <c r="A13" s="59"/>
      <c r="B13" s="60" t="s">
        <v>37</v>
      </c>
      <c r="C13" s="54">
        <f>'1кв'!E22+'2кв'!E22+'3кв'!E22+'4кв'!E22</f>
        <v>35526.6</v>
      </c>
      <c r="D13" s="58"/>
    </row>
    <row r="14" spans="1:5" x14ac:dyDescent="0.25">
      <c r="A14" s="1"/>
      <c r="B14" s="60" t="s">
        <v>25</v>
      </c>
      <c r="C14" s="54">
        <f>'1кв'!E23+'2кв'!E23+'3кв'!E23+'4кв'!E23</f>
        <v>2653.5</v>
      </c>
      <c r="D14" s="58"/>
      <c r="E14" s="61"/>
    </row>
    <row r="15" spans="1:5" x14ac:dyDescent="0.25">
      <c r="A15" s="1"/>
      <c r="B15" s="60" t="s">
        <v>79</v>
      </c>
      <c r="C15" s="54">
        <f>'2кв'!E24+'3кв'!E24</f>
        <v>840.28</v>
      </c>
      <c r="D15" s="58"/>
      <c r="E15" s="61"/>
    </row>
    <row r="16" spans="1:5" x14ac:dyDescent="0.25">
      <c r="A16" s="59"/>
      <c r="B16" s="60" t="s">
        <v>90</v>
      </c>
      <c r="C16" s="54">
        <f>'1кв'!E24</f>
        <v>14017.92</v>
      </c>
      <c r="D16" s="58"/>
    </row>
    <row r="17" spans="1:5" x14ac:dyDescent="0.25">
      <c r="A17" s="59"/>
      <c r="B17" s="60" t="s">
        <v>80</v>
      </c>
      <c r="C17" s="54">
        <f>'1кв'!E25+'3кв'!E25</f>
        <v>111653.62</v>
      </c>
      <c r="D17" s="58"/>
    </row>
    <row r="18" spans="1:5" x14ac:dyDescent="0.25">
      <c r="A18" s="59"/>
      <c r="B18" s="60" t="s">
        <v>81</v>
      </c>
      <c r="C18" s="54"/>
      <c r="D18" s="58"/>
    </row>
    <row r="19" spans="1:5" x14ac:dyDescent="0.25">
      <c r="A19" s="59"/>
      <c r="B19" s="39" t="s">
        <v>52</v>
      </c>
      <c r="C19" s="54">
        <f>'1кв'!E25</f>
        <v>9288.6200000000008</v>
      </c>
      <c r="D19" s="58"/>
    </row>
    <row r="20" spans="1:5" x14ac:dyDescent="0.25">
      <c r="A20" s="59"/>
      <c r="B20" s="39" t="s">
        <v>97</v>
      </c>
      <c r="C20" s="54">
        <f>'3кв'!E25</f>
        <v>102365</v>
      </c>
      <c r="D20" s="58"/>
    </row>
    <row r="21" spans="1:5" x14ac:dyDescent="0.25">
      <c r="A21" s="1"/>
      <c r="B21" s="62" t="s">
        <v>82</v>
      </c>
      <c r="C21" s="57">
        <f>SUM(C12:C17)</f>
        <v>253701.92</v>
      </c>
      <c r="D21" s="58"/>
      <c r="E21" s="61"/>
    </row>
    <row r="22" spans="1:5" x14ac:dyDescent="0.25">
      <c r="A22" s="1"/>
      <c r="B22" s="63" t="s">
        <v>88</v>
      </c>
      <c r="C22" s="57">
        <f>C6+C10-C21</f>
        <v>4070.9899999999616</v>
      </c>
      <c r="D22" s="58"/>
    </row>
    <row r="23" spans="1:5" x14ac:dyDescent="0.25">
      <c r="A23" s="1"/>
      <c r="B23" s="52"/>
      <c r="C23" s="52"/>
      <c r="D23" s="58"/>
    </row>
    <row r="24" spans="1:5" x14ac:dyDescent="0.25">
      <c r="A24" s="1"/>
      <c r="B24" s="64" t="s">
        <v>83</v>
      </c>
      <c r="C24" s="64"/>
      <c r="D24" s="58"/>
    </row>
    <row r="25" spans="1:5" x14ac:dyDescent="0.25">
      <c r="A25" s="1"/>
      <c r="B25" s="64" t="s">
        <v>84</v>
      </c>
      <c r="C25" s="87">
        <v>14189.74</v>
      </c>
      <c r="D25" s="58"/>
    </row>
    <row r="26" spans="1:5" x14ac:dyDescent="0.25">
      <c r="A26" s="1"/>
      <c r="B26" s="65" t="s">
        <v>93</v>
      </c>
      <c r="C26" s="88">
        <v>14136.25</v>
      </c>
      <c r="D26" s="58"/>
    </row>
    <row r="27" spans="1:5" x14ac:dyDescent="0.25">
      <c r="A27" s="1"/>
      <c r="B27" s="64" t="s">
        <v>85</v>
      </c>
      <c r="C27" s="87">
        <f>C26-C25</f>
        <v>-53.489999999999782</v>
      </c>
      <c r="D27" s="58"/>
    </row>
    <row r="28" spans="1:5" x14ac:dyDescent="0.25">
      <c r="A28" s="1"/>
      <c r="B28" s="52"/>
      <c r="C28" s="52"/>
      <c r="D28" s="58"/>
    </row>
    <row r="29" spans="1:5" x14ac:dyDescent="0.25">
      <c r="A29" s="1"/>
      <c r="B29" s="52"/>
      <c r="C29" s="52"/>
      <c r="D29" s="58"/>
    </row>
    <row r="30" spans="1:5" x14ac:dyDescent="0.25">
      <c r="A30" s="1" t="s">
        <v>86</v>
      </c>
      <c r="B30" s="52" t="s">
        <v>94</v>
      </c>
      <c r="C30" s="52"/>
      <c r="D30" s="58"/>
    </row>
    <row r="31" spans="1:5" x14ac:dyDescent="0.25">
      <c r="A31" s="1"/>
      <c r="B31" s="52" t="s">
        <v>95</v>
      </c>
      <c r="C31" s="52"/>
      <c r="D31" s="58"/>
    </row>
    <row r="32" spans="1:5" x14ac:dyDescent="0.25">
      <c r="A32" s="1"/>
      <c r="B32" s="52" t="s">
        <v>96</v>
      </c>
      <c r="C32" s="52"/>
      <c r="D32" s="58"/>
    </row>
    <row r="33" spans="1:4" x14ac:dyDescent="0.25">
      <c r="A33" s="1"/>
      <c r="B33" s="52"/>
      <c r="C33" s="52"/>
      <c r="D33" s="58"/>
    </row>
    <row r="34" spans="1:4" x14ac:dyDescent="0.25">
      <c r="A34" s="1"/>
      <c r="B34" s="52" t="s">
        <v>87</v>
      </c>
      <c r="C34" s="52"/>
      <c r="D34" s="58"/>
    </row>
    <row r="35" spans="1:4" x14ac:dyDescent="0.25">
      <c r="A35" s="1"/>
      <c r="B35" s="52"/>
      <c r="C35" s="52"/>
      <c r="D35" s="58"/>
    </row>
    <row r="36" spans="1:4" x14ac:dyDescent="0.25">
      <c r="A36" s="1"/>
      <c r="B36" s="52"/>
      <c r="C36" s="52"/>
      <c r="D36" s="58"/>
    </row>
    <row r="37" spans="1:4" x14ac:dyDescent="0.25">
      <c r="A37" s="1"/>
      <c r="B37" s="52"/>
      <c r="C37" s="52"/>
      <c r="D37" s="58"/>
    </row>
    <row r="38" spans="1:4" x14ac:dyDescent="0.25">
      <c r="A38" s="1"/>
      <c r="B38" s="52"/>
      <c r="C38" s="52"/>
      <c r="D38" s="58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2026-02-27T14:27:09Z</dcterms:modified>
</cp:coreProperties>
</file>