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885" yWindow="388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3" l="1"/>
  <c r="C14" i="33"/>
  <c r="E27" i="32"/>
  <c r="E26" i="32"/>
  <c r="C15" i="33" l="1"/>
  <c r="C18" i="33"/>
  <c r="C17" i="33"/>
  <c r="C13" i="33"/>
  <c r="C12" i="33"/>
  <c r="C11" i="33"/>
  <c r="C8" i="33"/>
  <c r="C6" i="33"/>
  <c r="C9" i="33" l="1"/>
  <c r="C19" i="33" l="1"/>
  <c r="C21" i="33" s="1"/>
  <c r="B44" i="32" l="1"/>
  <c r="E28" i="32"/>
  <c r="B47" i="32" s="1"/>
  <c r="E24" i="32"/>
  <c r="E23" i="32"/>
  <c r="B48" i="32" l="1"/>
  <c r="E25" i="31"/>
  <c r="E24" i="31" l="1"/>
  <c r="E23" i="31"/>
  <c r="E24" i="30"/>
  <c r="E23" i="30"/>
  <c r="E28" i="30" l="1"/>
  <c r="B47" i="30" s="1"/>
  <c r="E28" i="31"/>
  <c r="B47" i="31" s="1"/>
  <c r="E24" i="29"/>
  <c r="E23" i="29"/>
  <c r="E28" i="29" s="1"/>
  <c r="B47" i="29" s="1"/>
  <c r="B48" i="29" l="1"/>
  <c r="B44" i="30" s="1"/>
  <c r="B48" i="30" s="1"/>
  <c r="B44" i="31" s="1"/>
  <c r="B48" i="31" s="1"/>
</calcChain>
</file>

<file path=xl/sharedStrings.xml><?xml version="1.0" encoding="utf-8"?>
<sst xmlns="http://schemas.openxmlformats.org/spreadsheetml/2006/main" count="260" uniqueCount="94">
  <si>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</si>
  <si>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</si>
  <si>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</si>
  <si>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</si>
  <si>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</si>
  <si>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</si>
  <si>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</si>
  <si>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</si>
  <si>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</si>
  <si>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</si>
  <si>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</si>
  <si>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</si>
  <si>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</si>
  <si>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</si>
  <si>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</si>
  <si>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</si>
  <si>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</si>
  <si>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</si>
  <si>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</si>
  <si>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</si>
  <si>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</si>
  <si>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</si>
  <si>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</si>
  <si>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</si>
  <si>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пос. Молодежный, ул. Славянская,1</t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</si>
  <si>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</si>
  <si>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</si>
  <si>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</si>
  <si>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</si>
  <si>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</si>
  <si>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</si>
  <si>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</si>
  <si>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</si>
  <si>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№71  от   01.04.2016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</si>
  <si>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п.Молодежный, ул.Славянская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</si>
  <si>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 от 01.04.2016 г.</t>
    </r>
  </si>
  <si>
    <t>Общая площадь квартир - 1282,1</t>
  </si>
  <si>
    <t>Работы по содержанию и тек. ремонту</t>
  </si>
  <si>
    <t>Остаток на начало  квартала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</si>
  <si>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</si>
  <si>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</si>
  <si>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</si>
  <si>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йй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</si>
  <si>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</si>
  <si>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 А.</t>
  </si>
  <si>
    <t>Предъявлено населению 77464,47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</si>
  <si>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_________________________________________</t>
    </r>
  </si>
  <si>
    <t xml:space="preserve">Заказчик - Собственники МКД, в лице председателя совета МКД </t>
  </si>
  <si>
    <t>за 1 квартал 2025 года</t>
  </si>
  <si>
    <t>31.03.2025 г.</t>
  </si>
  <si>
    <t>Испытание эл. сетей</t>
  </si>
  <si>
    <t xml:space="preserve">           2. Всего за период с "01" 01  2025 г. по "31" 03  2025 г. выполнено работ (оказано услуг) на общую сумму сто пять тысяч четыреста пятьдесят три  рубля  83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</si>
  <si>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</si>
  <si>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</si>
  <si>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</si>
  <si>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</si>
  <si>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</si>
  <si>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</si>
  <si>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 2025 г. выполнено работ (оказано услуг) на общую сумму шестьдесят три тысячи 61 копейка</t>
  </si>
  <si>
    <t>ремонт вентканалов (смета)</t>
  </si>
  <si>
    <t>сентябрь</t>
  </si>
  <si>
    <t xml:space="preserve">           2. Всего за период с "01" 07  2025 г. по "30" 09  2025 г. выполнено работ (оказано услуг) на общую сумму девяносто шесть тысяч девятьсот тридцать восемь рублей 20 копеек</t>
  </si>
  <si>
    <t>Предъявлено населению 84849,39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</si>
  <si>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</si>
  <si>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</si>
  <si>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</si>
  <si>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</si>
  <si>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Славянская, д. 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</si>
  <si>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</si>
  <si>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</si>
  <si>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</si>
  <si>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</si>
  <si>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</si>
  <si>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</si>
  <si>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</si>
  <si>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</si>
  <si>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</si>
  <si>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</si>
  <si>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</si>
  <si>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</si>
  <si>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</si>
  <si>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</si>
  <si>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 г.</t>
  </si>
  <si>
    <t>Ремонт отлива окна в подъезде (кв.5)</t>
  </si>
  <si>
    <t>замена кранов на стояках отопления и ХВС</t>
  </si>
  <si>
    <t>октябрь</t>
  </si>
  <si>
    <t>ч/час</t>
  </si>
  <si>
    <t>Непредвиденные работы 5 ч/ч</t>
  </si>
  <si>
    <t>Начислено всего 324627,72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</si>
  <si>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</si>
  <si>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</si>
  <si>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</si>
  <si>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</si>
  <si>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10  2025 г. по "31" 12  2025 г. выполнено работ (оказано услуг) на общую сумму шестьдесят девять тысяч восемьсот восемьдесят восемь рублей 41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</si>
</sst>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/>
    <xf numFmtId="164" fontId="7" fillId="0" borderId="0" xfId="1" applyNumberFormat="1" applyFont="1"/>
    <xf numFmtId="164" fontId="4" fillId="0" borderId="0" xfId="1" applyNumberFormat="1" applyFont="1"/>
    <xf numFmtId="0" fontId="4" fillId="0" borderId="4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0" fillId="2" borderId="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3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4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6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view="pageBreakPreview" topLeftCell="A22" zoomScaleSheetLayoutView="100" workbookViewId="0">
      <selection activeCell="A26" sqref="A2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3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48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4"/>
      <c r="C4" s="4"/>
      <c r="D4" s="22"/>
      <c r="E4" s="27" t="s">
        <v>49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46</v>
      </c>
      <c r="B9" s="56"/>
      <c r="C9" s="56"/>
      <c r="D9" s="56"/>
      <c r="E9" s="56"/>
    </row>
    <row r="10" spans="1:5" ht="27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35</v>
      </c>
      <c r="B11" s="56"/>
      <c r="C11" s="56"/>
      <c r="D11" s="56"/>
      <c r="E11" s="56"/>
    </row>
    <row r="12" spans="1:5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ht="11.25" customHeight="1" x14ac:dyDescent="0.25">
      <c r="A14" s="60" t="s">
        <v>2</v>
      </c>
      <c r="B14" s="61"/>
      <c r="C14" s="61"/>
      <c r="D14" s="61"/>
      <c r="E14" s="61"/>
    </row>
    <row r="15" spans="1:5" ht="11.25" customHeight="1" x14ac:dyDescent="0.25">
      <c r="A15" s="25"/>
      <c r="B15" s="26"/>
      <c r="C15" s="26"/>
      <c r="D15" s="26"/>
      <c r="E15" s="26"/>
    </row>
    <row r="16" spans="1:5" x14ac:dyDescent="0.25">
      <c r="A16" s="56" t="s">
        <v>43</v>
      </c>
      <c r="B16" s="56"/>
      <c r="C16" s="56"/>
      <c r="D16" s="56"/>
      <c r="E16" s="56"/>
    </row>
    <row r="17" spans="1:13" ht="10.5" customHeight="1" x14ac:dyDescent="0.25">
      <c r="A17" s="60" t="s">
        <v>16</v>
      </c>
      <c r="B17" s="61"/>
      <c r="C17" s="61"/>
      <c r="D17" s="61"/>
      <c r="E17" s="61"/>
    </row>
    <row r="18" spans="1:13" ht="30.75" customHeight="1" x14ac:dyDescent="0.25">
      <c r="A18" s="56" t="s">
        <v>17</v>
      </c>
      <c r="B18" s="56"/>
      <c r="C18" s="56"/>
      <c r="D18" s="56"/>
      <c r="E18" s="56"/>
    </row>
    <row r="19" spans="1:13" ht="63.75" customHeight="1" x14ac:dyDescent="0.25">
      <c r="A19" s="56" t="s">
        <v>33</v>
      </c>
      <c r="B19" s="56"/>
      <c r="C19" s="56"/>
      <c r="D19" s="56"/>
      <c r="E19" s="56"/>
    </row>
    <row r="20" spans="1:13" ht="47.25" customHeight="1" x14ac:dyDescent="0.25">
      <c r="A20" s="62" t="s">
        <v>34</v>
      </c>
      <c r="B20" s="62"/>
      <c r="C20" s="62"/>
      <c r="D20" s="62"/>
      <c r="E20" s="62"/>
    </row>
    <row r="21" spans="1:13" x14ac:dyDescent="0.25">
      <c r="A21" s="62"/>
      <c r="B21" s="62"/>
      <c r="C21" s="62"/>
      <c r="D21" s="62"/>
      <c r="E21" s="62"/>
      <c r="F21" s="2">
        <v>1282.0999999999999</v>
      </c>
      <c r="G21" s="2">
        <v>3</v>
      </c>
    </row>
    <row r="22" spans="1:13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13" ht="38.25" x14ac:dyDescent="0.25">
      <c r="A23" s="19" t="s">
        <v>41</v>
      </c>
      <c r="B23" s="8" t="s">
        <v>39</v>
      </c>
      <c r="C23" s="3" t="s">
        <v>4</v>
      </c>
      <c r="D23" s="3">
        <v>11.28</v>
      </c>
      <c r="E23" s="7">
        <f>D23*F21*G21</f>
        <v>43386.263999999996</v>
      </c>
    </row>
    <row r="24" spans="1:13" x14ac:dyDescent="0.25">
      <c r="A24" s="6" t="s">
        <v>40</v>
      </c>
      <c r="B24" s="8" t="s">
        <v>23</v>
      </c>
      <c r="C24" s="3" t="s">
        <v>4</v>
      </c>
      <c r="D24" s="3">
        <v>4.68</v>
      </c>
      <c r="E24" s="7">
        <f>D24*F21*G21</f>
        <v>18000.683999999997</v>
      </c>
    </row>
    <row r="25" spans="1:13" x14ac:dyDescent="0.25">
      <c r="A25" s="6" t="s">
        <v>25</v>
      </c>
      <c r="B25" s="8" t="s">
        <v>26</v>
      </c>
      <c r="C25" s="3" t="s">
        <v>27</v>
      </c>
      <c r="D25" s="17"/>
      <c r="E25" s="7">
        <v>5566.88</v>
      </c>
      <c r="M25" s="18"/>
    </row>
    <row r="26" spans="1:13" x14ac:dyDescent="0.25">
      <c r="A26" s="28" t="s">
        <v>50</v>
      </c>
      <c r="B26" s="8" t="s">
        <v>26</v>
      </c>
      <c r="C26" s="3" t="s">
        <v>27</v>
      </c>
      <c r="D26" s="17"/>
      <c r="E26" s="7">
        <v>38500</v>
      </c>
      <c r="M26" s="18"/>
    </row>
    <row r="27" spans="1:13" x14ac:dyDescent="0.25">
      <c r="A27" s="21"/>
      <c r="B27" s="8"/>
      <c r="C27" s="3"/>
      <c r="D27" s="17"/>
      <c r="E27" s="7"/>
      <c r="M27" s="18"/>
    </row>
    <row r="28" spans="1:13" s="13" customFormat="1" ht="14.25" x14ac:dyDescent="0.2">
      <c r="A28" s="9" t="s">
        <v>28</v>
      </c>
      <c r="B28" s="10"/>
      <c r="C28" s="11"/>
      <c r="D28" s="11"/>
      <c r="E28" s="12">
        <f>SUM(E23:E27)</f>
        <v>105453.82799999999</v>
      </c>
    </row>
    <row r="30" spans="1:13" ht="31.5" customHeight="1" x14ac:dyDescent="0.25">
      <c r="A30" s="63" t="s">
        <v>51</v>
      </c>
      <c r="B30" s="63"/>
      <c r="C30" s="63"/>
      <c r="D30" s="63"/>
      <c r="E30" s="63"/>
    </row>
    <row r="31" spans="1:13" ht="31.5" customHeight="1" x14ac:dyDescent="0.25">
      <c r="A31" s="56" t="s">
        <v>21</v>
      </c>
      <c r="B31" s="56"/>
      <c r="C31" s="56"/>
      <c r="D31" s="56"/>
      <c r="E31" s="56"/>
    </row>
    <row r="32" spans="1:13" x14ac:dyDescent="0.25">
      <c r="A32" s="56" t="s">
        <v>20</v>
      </c>
      <c r="B32" s="56"/>
      <c r="C32" s="56"/>
      <c r="D32" s="56"/>
      <c r="E32" s="56"/>
    </row>
    <row r="33" spans="1:23" ht="30" customHeight="1" x14ac:dyDescent="0.25">
      <c r="A33" s="56" t="s">
        <v>29</v>
      </c>
      <c r="B33" s="56"/>
      <c r="C33" s="56"/>
      <c r="D33" s="56"/>
      <c r="E33" s="56"/>
    </row>
    <row r="34" spans="1:23" x14ac:dyDescent="0.25">
      <c r="A34" s="56" t="s">
        <v>18</v>
      </c>
      <c r="B34" s="56"/>
      <c r="C34" s="56"/>
      <c r="D34" s="56"/>
      <c r="E34" s="56"/>
    </row>
    <row r="35" spans="1:23" x14ac:dyDescent="0.25">
      <c r="A35" s="59" t="s">
        <v>5</v>
      </c>
      <c r="B35" s="59"/>
      <c r="C35" s="59"/>
      <c r="D35" s="59"/>
      <c r="E35" s="59"/>
    </row>
    <row r="36" spans="1:23" x14ac:dyDescent="0.25">
      <c r="A36" s="56" t="s">
        <v>18</v>
      </c>
      <c r="B36" s="56"/>
      <c r="C36" s="56"/>
      <c r="D36" s="56"/>
      <c r="E36" s="56"/>
    </row>
    <row r="37" spans="1:23" x14ac:dyDescent="0.25">
      <c r="A37" s="57" t="s">
        <v>44</v>
      </c>
      <c r="B37" s="57"/>
      <c r="C37" s="57"/>
      <c r="D37" s="57"/>
      <c r="E37" s="57"/>
    </row>
    <row r="38" spans="1:23" x14ac:dyDescent="0.25">
      <c r="B38" s="58" t="s">
        <v>19</v>
      </c>
      <c r="C38" s="58"/>
      <c r="D38" s="58"/>
      <c r="E38" s="5" t="s">
        <v>6</v>
      </c>
    </row>
    <row r="39" spans="1:23" x14ac:dyDescent="0.25">
      <c r="A39" s="25"/>
      <c r="B39" s="25"/>
      <c r="C39" s="25"/>
      <c r="D39" s="25"/>
      <c r="E39" s="25"/>
    </row>
    <row r="40" spans="1:23" x14ac:dyDescent="0.25">
      <c r="A40" s="57" t="s">
        <v>47</v>
      </c>
      <c r="B40" s="57"/>
      <c r="C40" s="57"/>
      <c r="D40" s="57"/>
      <c r="E40" s="57"/>
    </row>
    <row r="41" spans="1:23" x14ac:dyDescent="0.25">
      <c r="B41" s="58" t="s">
        <v>19</v>
      </c>
      <c r="C41" s="58"/>
      <c r="D41" s="58"/>
      <c r="E41" s="5" t="s">
        <v>6</v>
      </c>
    </row>
    <row r="42" spans="1:23" x14ac:dyDescent="0.25">
      <c r="A42" s="23" t="s">
        <v>36</v>
      </c>
    </row>
    <row r="43" spans="1:23" x14ac:dyDescent="0.25">
      <c r="A43" s="13" t="s">
        <v>30</v>
      </c>
    </row>
    <row r="44" spans="1:23" x14ac:dyDescent="0.25">
      <c r="A44" s="2" t="s">
        <v>38</v>
      </c>
      <c r="B44" s="15">
        <v>940.92</v>
      </c>
    </row>
    <row r="45" spans="1:23" ht="15.75" x14ac:dyDescent="0.25">
      <c r="A45" s="2" t="s">
        <v>45</v>
      </c>
      <c r="B45" s="14"/>
    </row>
    <row r="46" spans="1:23" x14ac:dyDescent="0.25">
      <c r="A46" s="2" t="s">
        <v>31</v>
      </c>
      <c r="B46" s="16">
        <v>80200.33</v>
      </c>
      <c r="W46" s="2" t="s">
        <v>42</v>
      </c>
    </row>
    <row r="47" spans="1:23" ht="30" x14ac:dyDescent="0.25">
      <c r="A47" s="24" t="s">
        <v>37</v>
      </c>
      <c r="B47" s="16">
        <f>E28</f>
        <v>105453.82799999999</v>
      </c>
    </row>
    <row r="48" spans="1:23" x14ac:dyDescent="0.25">
      <c r="A48" s="13" t="s">
        <v>32</v>
      </c>
      <c r="B48" s="15">
        <f>B44+B46-B47</f>
        <v>-24312.577999999994</v>
      </c>
    </row>
    <row r="50" spans="2:2" x14ac:dyDescent="0.25">
      <c r="B50" s="2">
        <v>940.92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view="pageBreakPreview" topLeftCell="A22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3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52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4"/>
      <c r="C4" s="4"/>
      <c r="D4" s="22"/>
      <c r="E4" s="27" t="s">
        <v>53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46</v>
      </c>
      <c r="B9" s="56"/>
      <c r="C9" s="56"/>
      <c r="D9" s="56"/>
      <c r="E9" s="56"/>
    </row>
    <row r="10" spans="1:5" ht="27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35</v>
      </c>
      <c r="B11" s="56"/>
      <c r="C11" s="56"/>
      <c r="D11" s="56"/>
      <c r="E11" s="56"/>
    </row>
    <row r="12" spans="1:5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ht="11.25" customHeight="1" x14ac:dyDescent="0.25">
      <c r="A14" s="60" t="s">
        <v>2</v>
      </c>
      <c r="B14" s="61"/>
      <c r="C14" s="61"/>
      <c r="D14" s="61"/>
      <c r="E14" s="61"/>
    </row>
    <row r="15" spans="1:5" ht="11.25" customHeight="1" x14ac:dyDescent="0.25">
      <c r="A15" s="29"/>
      <c r="B15" s="30"/>
      <c r="C15" s="30"/>
      <c r="D15" s="30"/>
      <c r="E15" s="30"/>
    </row>
    <row r="16" spans="1:5" x14ac:dyDescent="0.25">
      <c r="A16" s="56" t="s">
        <v>43</v>
      </c>
      <c r="B16" s="56"/>
      <c r="C16" s="56"/>
      <c r="D16" s="56"/>
      <c r="E16" s="56"/>
    </row>
    <row r="17" spans="1:13" ht="10.5" customHeight="1" x14ac:dyDescent="0.25">
      <c r="A17" s="60" t="s">
        <v>16</v>
      </c>
      <c r="B17" s="61"/>
      <c r="C17" s="61"/>
      <c r="D17" s="61"/>
      <c r="E17" s="61"/>
    </row>
    <row r="18" spans="1:13" ht="30.75" customHeight="1" x14ac:dyDescent="0.25">
      <c r="A18" s="56" t="s">
        <v>17</v>
      </c>
      <c r="B18" s="56"/>
      <c r="C18" s="56"/>
      <c r="D18" s="56"/>
      <c r="E18" s="56"/>
    </row>
    <row r="19" spans="1:13" ht="63.75" customHeight="1" x14ac:dyDescent="0.25">
      <c r="A19" s="56" t="s">
        <v>33</v>
      </c>
      <c r="B19" s="56"/>
      <c r="C19" s="56"/>
      <c r="D19" s="56"/>
      <c r="E19" s="56"/>
    </row>
    <row r="20" spans="1:13" ht="47.25" customHeight="1" x14ac:dyDescent="0.25">
      <c r="A20" s="62" t="s">
        <v>34</v>
      </c>
      <c r="B20" s="62"/>
      <c r="C20" s="62"/>
      <c r="D20" s="62"/>
      <c r="E20" s="62"/>
    </row>
    <row r="21" spans="1:13" x14ac:dyDescent="0.25">
      <c r="A21" s="62"/>
      <c r="B21" s="62"/>
      <c r="C21" s="62"/>
      <c r="D21" s="62"/>
      <c r="E21" s="62"/>
      <c r="F21" s="2">
        <v>1282.0999999999999</v>
      </c>
      <c r="G21" s="2">
        <v>3</v>
      </c>
    </row>
    <row r="22" spans="1:13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13" ht="38.25" x14ac:dyDescent="0.25">
      <c r="A23" s="19" t="s">
        <v>41</v>
      </c>
      <c r="B23" s="8" t="s">
        <v>39</v>
      </c>
      <c r="C23" s="3" t="s">
        <v>4</v>
      </c>
      <c r="D23" s="3">
        <v>11.28</v>
      </c>
      <c r="E23" s="7">
        <f>D23*F21*G21</f>
        <v>43386.263999999996</v>
      </c>
    </row>
    <row r="24" spans="1:13" x14ac:dyDescent="0.25">
      <c r="A24" s="6" t="s">
        <v>40</v>
      </c>
      <c r="B24" s="8" t="s">
        <v>23</v>
      </c>
      <c r="C24" s="3" t="s">
        <v>4</v>
      </c>
      <c r="D24" s="3">
        <v>4.68</v>
      </c>
      <c r="E24" s="7">
        <f>D24*F21*G21</f>
        <v>18000.683999999997</v>
      </c>
    </row>
    <row r="25" spans="1:13" x14ac:dyDescent="0.25">
      <c r="A25" s="6" t="s">
        <v>25</v>
      </c>
      <c r="B25" s="8" t="s">
        <v>54</v>
      </c>
      <c r="C25" s="3" t="s">
        <v>27</v>
      </c>
      <c r="D25" s="17"/>
      <c r="E25" s="7">
        <v>2344.66</v>
      </c>
      <c r="M25" s="18"/>
    </row>
    <row r="26" spans="1:13" x14ac:dyDescent="0.25">
      <c r="A26" s="28"/>
      <c r="B26" s="8"/>
      <c r="C26" s="3"/>
      <c r="D26" s="17"/>
      <c r="E26" s="7"/>
      <c r="M26" s="18"/>
    </row>
    <row r="27" spans="1:13" x14ac:dyDescent="0.25">
      <c r="A27" s="21"/>
      <c r="B27" s="8"/>
      <c r="C27" s="3"/>
      <c r="D27" s="17"/>
      <c r="E27" s="7"/>
      <c r="M27" s="18"/>
    </row>
    <row r="28" spans="1:13" s="13" customFormat="1" ht="14.25" x14ac:dyDescent="0.2">
      <c r="A28" s="9" t="s">
        <v>28</v>
      </c>
      <c r="B28" s="10"/>
      <c r="C28" s="11"/>
      <c r="D28" s="11"/>
      <c r="E28" s="12">
        <f>SUM(E23:E27)</f>
        <v>63731.607999999993</v>
      </c>
    </row>
    <row r="30" spans="1:13" ht="31.5" customHeight="1" x14ac:dyDescent="0.25">
      <c r="A30" s="63" t="s">
        <v>58</v>
      </c>
      <c r="B30" s="63"/>
      <c r="C30" s="63"/>
      <c r="D30" s="63"/>
      <c r="E30" s="63"/>
    </row>
    <row r="31" spans="1:13" ht="31.5" customHeight="1" x14ac:dyDescent="0.25">
      <c r="A31" s="56" t="s">
        <v>21</v>
      </c>
      <c r="B31" s="56"/>
      <c r="C31" s="56"/>
      <c r="D31" s="56"/>
      <c r="E31" s="56"/>
    </row>
    <row r="32" spans="1:13" x14ac:dyDescent="0.25">
      <c r="A32" s="56" t="s">
        <v>20</v>
      </c>
      <c r="B32" s="56"/>
      <c r="C32" s="56"/>
      <c r="D32" s="56"/>
      <c r="E32" s="56"/>
    </row>
    <row r="33" spans="1:23" ht="30" customHeight="1" x14ac:dyDescent="0.25">
      <c r="A33" s="56" t="s">
        <v>29</v>
      </c>
      <c r="B33" s="56"/>
      <c r="C33" s="56"/>
      <c r="D33" s="56"/>
      <c r="E33" s="56"/>
    </row>
    <row r="34" spans="1:23" x14ac:dyDescent="0.25">
      <c r="A34" s="56" t="s">
        <v>18</v>
      </c>
      <c r="B34" s="56"/>
      <c r="C34" s="56"/>
      <c r="D34" s="56"/>
      <c r="E34" s="56"/>
    </row>
    <row r="35" spans="1:23" x14ac:dyDescent="0.25">
      <c r="A35" s="59" t="s">
        <v>5</v>
      </c>
      <c r="B35" s="59"/>
      <c r="C35" s="59"/>
      <c r="D35" s="59"/>
      <c r="E35" s="59"/>
    </row>
    <row r="36" spans="1:23" x14ac:dyDescent="0.25">
      <c r="A36" s="56" t="s">
        <v>18</v>
      </c>
      <c r="B36" s="56"/>
      <c r="C36" s="56"/>
      <c r="D36" s="56"/>
      <c r="E36" s="56"/>
    </row>
    <row r="37" spans="1:23" x14ac:dyDescent="0.25">
      <c r="A37" s="57" t="s">
        <v>44</v>
      </c>
      <c r="B37" s="57"/>
      <c r="C37" s="57"/>
      <c r="D37" s="57"/>
      <c r="E37" s="57"/>
    </row>
    <row r="38" spans="1:23" x14ac:dyDescent="0.25">
      <c r="B38" s="58" t="s">
        <v>19</v>
      </c>
      <c r="C38" s="58"/>
      <c r="D38" s="58"/>
      <c r="E38" s="5" t="s">
        <v>6</v>
      </c>
    </row>
    <row r="39" spans="1:23" x14ac:dyDescent="0.25">
      <c r="A39" s="29"/>
      <c r="B39" s="29"/>
      <c r="C39" s="29"/>
      <c r="D39" s="29"/>
      <c r="E39" s="29"/>
    </row>
    <row r="40" spans="1:23" x14ac:dyDescent="0.25">
      <c r="A40" s="57" t="s">
        <v>47</v>
      </c>
      <c r="B40" s="57"/>
      <c r="C40" s="57"/>
      <c r="D40" s="57"/>
      <c r="E40" s="57"/>
    </row>
    <row r="41" spans="1:23" x14ac:dyDescent="0.25">
      <c r="B41" s="58" t="s">
        <v>19</v>
      </c>
      <c r="C41" s="58"/>
      <c r="D41" s="58"/>
      <c r="E41" s="5" t="s">
        <v>6</v>
      </c>
    </row>
    <row r="42" spans="1:23" x14ac:dyDescent="0.25">
      <c r="A42" s="23" t="s">
        <v>36</v>
      </c>
    </row>
    <row r="43" spans="1:23" x14ac:dyDescent="0.25">
      <c r="A43" s="13" t="s">
        <v>30</v>
      </c>
    </row>
    <row r="44" spans="1:23" x14ac:dyDescent="0.25">
      <c r="A44" s="2" t="s">
        <v>38</v>
      </c>
      <c r="B44" s="15">
        <f>'1кв'!B48</f>
        <v>-24312.577999999994</v>
      </c>
    </row>
    <row r="45" spans="1:23" ht="15.75" x14ac:dyDescent="0.25">
      <c r="A45" s="2" t="s">
        <v>45</v>
      </c>
      <c r="B45" s="14"/>
    </row>
    <row r="46" spans="1:23" x14ac:dyDescent="0.25">
      <c r="A46" s="2" t="s">
        <v>31</v>
      </c>
      <c r="B46" s="16">
        <v>83503.350000000006</v>
      </c>
      <c r="W46" s="2" t="s">
        <v>42</v>
      </c>
    </row>
    <row r="47" spans="1:23" ht="30" x14ac:dyDescent="0.25">
      <c r="A47" s="31" t="s">
        <v>37</v>
      </c>
      <c r="B47" s="16">
        <f>E28</f>
        <v>63731.607999999993</v>
      </c>
    </row>
    <row r="48" spans="1:23" x14ac:dyDescent="0.25">
      <c r="A48" s="13" t="s">
        <v>32</v>
      </c>
      <c r="B48" s="15">
        <f>B44+B46-B47</f>
        <v>-4540.8359999999811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view="pageBreakPreview" topLeftCell="A21" zoomScaleSheetLayoutView="100" workbookViewId="0">
      <selection activeCell="A26" sqref="A2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3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55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4"/>
      <c r="C4" s="4"/>
      <c r="D4" s="22"/>
      <c r="E4" s="27" t="s">
        <v>56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46</v>
      </c>
      <c r="B9" s="56"/>
      <c r="C9" s="56"/>
      <c r="D9" s="56"/>
      <c r="E9" s="56"/>
    </row>
    <row r="10" spans="1:5" ht="27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35</v>
      </c>
      <c r="B11" s="56"/>
      <c r="C11" s="56"/>
      <c r="D11" s="56"/>
      <c r="E11" s="56"/>
    </row>
    <row r="12" spans="1:5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ht="11.25" customHeight="1" x14ac:dyDescent="0.25">
      <c r="A14" s="60" t="s">
        <v>2</v>
      </c>
      <c r="B14" s="61"/>
      <c r="C14" s="61"/>
      <c r="D14" s="61"/>
      <c r="E14" s="61"/>
    </row>
    <row r="15" spans="1:5" ht="11.25" customHeight="1" x14ac:dyDescent="0.25">
      <c r="A15" s="29"/>
      <c r="B15" s="30"/>
      <c r="C15" s="30"/>
      <c r="D15" s="30"/>
      <c r="E15" s="30"/>
    </row>
    <row r="16" spans="1:5" x14ac:dyDescent="0.25">
      <c r="A16" s="56" t="s">
        <v>43</v>
      </c>
      <c r="B16" s="56"/>
      <c r="C16" s="56"/>
      <c r="D16" s="56"/>
      <c r="E16" s="56"/>
    </row>
    <row r="17" spans="1:13" ht="10.5" customHeight="1" x14ac:dyDescent="0.25">
      <c r="A17" s="60" t="s">
        <v>16</v>
      </c>
      <c r="B17" s="61"/>
      <c r="C17" s="61"/>
      <c r="D17" s="61"/>
      <c r="E17" s="61"/>
    </row>
    <row r="18" spans="1:13" ht="30.75" customHeight="1" x14ac:dyDescent="0.25">
      <c r="A18" s="56" t="s">
        <v>17</v>
      </c>
      <c r="B18" s="56"/>
      <c r="C18" s="56"/>
      <c r="D18" s="56"/>
      <c r="E18" s="56"/>
    </row>
    <row r="19" spans="1:13" ht="63.75" customHeight="1" x14ac:dyDescent="0.25">
      <c r="A19" s="56" t="s">
        <v>33</v>
      </c>
      <c r="B19" s="56"/>
      <c r="C19" s="56"/>
      <c r="D19" s="56"/>
      <c r="E19" s="56"/>
    </row>
    <row r="20" spans="1:13" ht="47.25" customHeight="1" x14ac:dyDescent="0.25">
      <c r="A20" s="62" t="s">
        <v>34</v>
      </c>
      <c r="B20" s="62"/>
      <c r="C20" s="62"/>
      <c r="D20" s="62"/>
      <c r="E20" s="62"/>
    </row>
    <row r="21" spans="1:13" x14ac:dyDescent="0.25">
      <c r="A21" s="62"/>
      <c r="B21" s="62"/>
      <c r="C21" s="62"/>
      <c r="D21" s="62"/>
      <c r="E21" s="62"/>
      <c r="F21" s="2">
        <v>1282.0999999999999</v>
      </c>
      <c r="G21" s="2">
        <v>3</v>
      </c>
    </row>
    <row r="22" spans="1:13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13" ht="38.25" x14ac:dyDescent="0.25">
      <c r="A23" s="19" t="s">
        <v>41</v>
      </c>
      <c r="B23" s="8" t="s">
        <v>39</v>
      </c>
      <c r="C23" s="3" t="s">
        <v>4</v>
      </c>
      <c r="D23" s="3">
        <v>12.36</v>
      </c>
      <c r="E23" s="7">
        <f>D23*F21*G21</f>
        <v>47540.267999999996</v>
      </c>
    </row>
    <row r="24" spans="1:13" x14ac:dyDescent="0.25">
      <c r="A24" s="6" t="s">
        <v>40</v>
      </c>
      <c r="B24" s="8" t="s">
        <v>23</v>
      </c>
      <c r="C24" s="3" t="s">
        <v>4</v>
      </c>
      <c r="D24" s="3">
        <v>5.12</v>
      </c>
      <c r="E24" s="7">
        <f>D24*F21*G21</f>
        <v>19693.056</v>
      </c>
    </row>
    <row r="25" spans="1:13" x14ac:dyDescent="0.25">
      <c r="A25" s="6" t="s">
        <v>25</v>
      </c>
      <c r="B25" s="8" t="s">
        <v>57</v>
      </c>
      <c r="C25" s="3" t="s">
        <v>27</v>
      </c>
      <c r="D25" s="17"/>
      <c r="E25" s="7">
        <f>2070+50+501.48</f>
        <v>2621.48</v>
      </c>
      <c r="M25" s="18"/>
    </row>
    <row r="26" spans="1:13" x14ac:dyDescent="0.25">
      <c r="A26" s="35" t="s">
        <v>59</v>
      </c>
      <c r="B26" s="8" t="s">
        <v>60</v>
      </c>
      <c r="C26" s="3" t="s">
        <v>27</v>
      </c>
      <c r="D26" s="17"/>
      <c r="E26" s="7">
        <v>27083.4</v>
      </c>
      <c r="M26" s="18"/>
    </row>
    <row r="27" spans="1:13" x14ac:dyDescent="0.25">
      <c r="A27" s="21"/>
      <c r="B27" s="8"/>
      <c r="C27" s="3"/>
      <c r="D27" s="17"/>
      <c r="E27" s="7"/>
      <c r="M27" s="18"/>
    </row>
    <row r="28" spans="1:13" s="13" customFormat="1" ht="14.25" x14ac:dyDescent="0.2">
      <c r="A28" s="9" t="s">
        <v>28</v>
      </c>
      <c r="B28" s="10"/>
      <c r="C28" s="11"/>
      <c r="D28" s="11"/>
      <c r="E28" s="12">
        <f>SUM(E23:E27)</f>
        <v>96938.203999999998</v>
      </c>
    </row>
    <row r="30" spans="1:13" ht="31.5" customHeight="1" x14ac:dyDescent="0.25">
      <c r="A30" s="63" t="s">
        <v>61</v>
      </c>
      <c r="B30" s="63"/>
      <c r="C30" s="63"/>
      <c r="D30" s="63"/>
      <c r="E30" s="63"/>
    </row>
    <row r="31" spans="1:13" ht="31.5" customHeight="1" x14ac:dyDescent="0.25">
      <c r="A31" s="56" t="s">
        <v>21</v>
      </c>
      <c r="B31" s="56"/>
      <c r="C31" s="56"/>
      <c r="D31" s="56"/>
      <c r="E31" s="56"/>
    </row>
    <row r="32" spans="1:13" x14ac:dyDescent="0.25">
      <c r="A32" s="56" t="s">
        <v>20</v>
      </c>
      <c r="B32" s="56"/>
      <c r="C32" s="56"/>
      <c r="D32" s="56"/>
      <c r="E32" s="56"/>
    </row>
    <row r="33" spans="1:23" ht="30" customHeight="1" x14ac:dyDescent="0.25">
      <c r="A33" s="56" t="s">
        <v>29</v>
      </c>
      <c r="B33" s="56"/>
      <c r="C33" s="56"/>
      <c r="D33" s="56"/>
      <c r="E33" s="56"/>
    </row>
    <row r="34" spans="1:23" x14ac:dyDescent="0.25">
      <c r="A34" s="56" t="s">
        <v>18</v>
      </c>
      <c r="B34" s="56"/>
      <c r="C34" s="56"/>
      <c r="D34" s="56"/>
      <c r="E34" s="56"/>
    </row>
    <row r="35" spans="1:23" x14ac:dyDescent="0.25">
      <c r="A35" s="59" t="s">
        <v>5</v>
      </c>
      <c r="B35" s="59"/>
      <c r="C35" s="59"/>
      <c r="D35" s="59"/>
      <c r="E35" s="59"/>
    </row>
    <row r="36" spans="1:23" x14ac:dyDescent="0.25">
      <c r="A36" s="56" t="s">
        <v>18</v>
      </c>
      <c r="B36" s="56"/>
      <c r="C36" s="56"/>
      <c r="D36" s="56"/>
      <c r="E36" s="56"/>
    </row>
    <row r="37" spans="1:23" x14ac:dyDescent="0.25">
      <c r="A37" s="57" t="s">
        <v>44</v>
      </c>
      <c r="B37" s="57"/>
      <c r="C37" s="57"/>
      <c r="D37" s="57"/>
      <c r="E37" s="57"/>
    </row>
    <row r="38" spans="1:23" x14ac:dyDescent="0.25">
      <c r="B38" s="58" t="s">
        <v>19</v>
      </c>
      <c r="C38" s="58"/>
      <c r="D38" s="58"/>
      <c r="E38" s="5" t="s">
        <v>6</v>
      </c>
    </row>
    <row r="39" spans="1:23" x14ac:dyDescent="0.25">
      <c r="A39" s="29"/>
      <c r="B39" s="29"/>
      <c r="C39" s="29"/>
      <c r="D39" s="29"/>
      <c r="E39" s="29"/>
    </row>
    <row r="40" spans="1:23" x14ac:dyDescent="0.25">
      <c r="A40" s="57" t="s">
        <v>47</v>
      </c>
      <c r="B40" s="57"/>
      <c r="C40" s="57"/>
      <c r="D40" s="57"/>
      <c r="E40" s="57"/>
    </row>
    <row r="41" spans="1:23" x14ac:dyDescent="0.25">
      <c r="B41" s="58" t="s">
        <v>19</v>
      </c>
      <c r="C41" s="58"/>
      <c r="D41" s="58"/>
      <c r="E41" s="5" t="s">
        <v>6</v>
      </c>
    </row>
    <row r="42" spans="1:23" x14ac:dyDescent="0.25">
      <c r="A42" s="23" t="s">
        <v>36</v>
      </c>
    </row>
    <row r="43" spans="1:23" x14ac:dyDescent="0.25">
      <c r="A43" s="13" t="s">
        <v>30</v>
      </c>
    </row>
    <row r="44" spans="1:23" x14ac:dyDescent="0.25">
      <c r="A44" s="2" t="s">
        <v>38</v>
      </c>
      <c r="B44" s="15">
        <f>'2кв'!B48</f>
        <v>-4540.8359999999811</v>
      </c>
    </row>
    <row r="45" spans="1:23" ht="15.75" x14ac:dyDescent="0.25">
      <c r="A45" s="2" t="s">
        <v>62</v>
      </c>
      <c r="B45" s="14"/>
    </row>
    <row r="46" spans="1:23" x14ac:dyDescent="0.25">
      <c r="A46" s="2" t="s">
        <v>31</v>
      </c>
      <c r="B46" s="16">
        <v>84258.14</v>
      </c>
      <c r="W46" s="2" t="s">
        <v>42</v>
      </c>
    </row>
    <row r="47" spans="1:23" ht="30" x14ac:dyDescent="0.25">
      <c r="A47" s="31" t="s">
        <v>37</v>
      </c>
      <c r="B47" s="16">
        <f>E28</f>
        <v>96938.203999999998</v>
      </c>
    </row>
    <row r="48" spans="1:23" x14ac:dyDescent="0.25">
      <c r="A48" s="13" t="s">
        <v>32</v>
      </c>
      <c r="B48" s="15">
        <f>B44+B46-B47</f>
        <v>-17220.89999999998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view="pageBreakPreview" topLeftCell="A40" zoomScaleSheetLayoutView="100" workbookViewId="0">
      <selection activeCell="A30" sqref="A30:E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3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63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4"/>
      <c r="C4" s="4"/>
      <c r="D4" s="2"/>
      <c r="E4" s="27">
        <v>46022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x14ac:dyDescent="0.25">
      <c r="A7" s="68" t="s">
        <v>24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46</v>
      </c>
      <c r="B9" s="56"/>
      <c r="C9" s="56"/>
      <c r="D9" s="56"/>
      <c r="E9" s="56"/>
    </row>
    <row r="10" spans="1:5" ht="27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35</v>
      </c>
      <c r="B11" s="56"/>
      <c r="C11" s="56"/>
      <c r="D11" s="56"/>
      <c r="E11" s="56"/>
    </row>
    <row r="12" spans="1:5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ht="11.25" customHeight="1" x14ac:dyDescent="0.25">
      <c r="A14" s="60" t="s">
        <v>2</v>
      </c>
      <c r="B14" s="61"/>
      <c r="C14" s="61"/>
      <c r="D14" s="61"/>
      <c r="E14" s="61"/>
    </row>
    <row r="15" spans="1:5" ht="11.25" customHeight="1" x14ac:dyDescent="0.25">
      <c r="A15" s="32"/>
      <c r="B15" s="33"/>
      <c r="C15" s="33"/>
      <c r="D15" s="33"/>
      <c r="E15" s="33"/>
    </row>
    <row r="16" spans="1:5" x14ac:dyDescent="0.25">
      <c r="A16" s="56" t="s">
        <v>43</v>
      </c>
      <c r="B16" s="56"/>
      <c r="C16" s="56"/>
      <c r="D16" s="56"/>
      <c r="E16" s="56"/>
    </row>
    <row r="17" spans="1:13" ht="10.5" customHeight="1" x14ac:dyDescent="0.25">
      <c r="A17" s="60" t="s">
        <v>16</v>
      </c>
      <c r="B17" s="61"/>
      <c r="C17" s="61"/>
      <c r="D17" s="61"/>
      <c r="E17" s="61"/>
    </row>
    <row r="18" spans="1:13" ht="30.75" customHeight="1" x14ac:dyDescent="0.25">
      <c r="A18" s="56" t="s">
        <v>17</v>
      </c>
      <c r="B18" s="56"/>
      <c r="C18" s="56"/>
      <c r="D18" s="56"/>
      <c r="E18" s="56"/>
    </row>
    <row r="19" spans="1:13" ht="63.75" customHeight="1" x14ac:dyDescent="0.25">
      <c r="A19" s="56" t="s">
        <v>33</v>
      </c>
      <c r="B19" s="56"/>
      <c r="C19" s="56"/>
      <c r="D19" s="56"/>
      <c r="E19" s="56"/>
    </row>
    <row r="20" spans="1:13" ht="47.25" customHeight="1" x14ac:dyDescent="0.25">
      <c r="A20" s="62" t="s">
        <v>34</v>
      </c>
      <c r="B20" s="62"/>
      <c r="C20" s="62"/>
      <c r="D20" s="62"/>
      <c r="E20" s="62"/>
    </row>
    <row r="21" spans="1:13" x14ac:dyDescent="0.25">
      <c r="A21" s="62"/>
      <c r="B21" s="62"/>
      <c r="C21" s="62"/>
      <c r="D21" s="62"/>
      <c r="E21" s="62"/>
      <c r="F21" s="2">
        <v>1282.0999999999999</v>
      </c>
      <c r="G21" s="2">
        <v>3</v>
      </c>
    </row>
    <row r="22" spans="1:13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13" ht="38.25" x14ac:dyDescent="0.25">
      <c r="A23" s="19" t="s">
        <v>41</v>
      </c>
      <c r="B23" s="8" t="s">
        <v>39</v>
      </c>
      <c r="C23" s="3" t="s">
        <v>4</v>
      </c>
      <c r="D23" s="3">
        <v>12.36</v>
      </c>
      <c r="E23" s="7">
        <f>D23*F21*G21</f>
        <v>47540.267999999996</v>
      </c>
    </row>
    <row r="24" spans="1:13" x14ac:dyDescent="0.25">
      <c r="A24" s="6" t="s">
        <v>40</v>
      </c>
      <c r="B24" s="8" t="s">
        <v>23</v>
      </c>
      <c r="C24" s="3" t="s">
        <v>4</v>
      </c>
      <c r="D24" s="3">
        <v>5.12</v>
      </c>
      <c r="E24" s="7">
        <f>D24*F21*G21</f>
        <v>19693.056</v>
      </c>
    </row>
    <row r="25" spans="1:13" x14ac:dyDescent="0.25">
      <c r="A25" s="6" t="s">
        <v>25</v>
      </c>
      <c r="B25" s="8" t="s">
        <v>64</v>
      </c>
      <c r="C25" s="3" t="s">
        <v>27</v>
      </c>
      <c r="D25" s="17"/>
      <c r="E25" s="7">
        <v>986.29</v>
      </c>
      <c r="M25" s="18"/>
    </row>
    <row r="26" spans="1:13" ht="30" x14ac:dyDescent="0.25">
      <c r="A26" s="75" t="s">
        <v>83</v>
      </c>
      <c r="B26" s="8" t="s">
        <v>85</v>
      </c>
      <c r="C26" s="3" t="s">
        <v>86</v>
      </c>
      <c r="D26" s="17">
        <v>3</v>
      </c>
      <c r="E26" s="7">
        <f>D26*333.76</f>
        <v>1001.28</v>
      </c>
      <c r="M26" s="18"/>
    </row>
    <row r="27" spans="1:13" ht="30" x14ac:dyDescent="0.25">
      <c r="A27" s="76" t="s">
        <v>84</v>
      </c>
      <c r="B27" s="8" t="s">
        <v>85</v>
      </c>
      <c r="C27" s="3" t="s">
        <v>86</v>
      </c>
      <c r="D27" s="17">
        <v>2</v>
      </c>
      <c r="E27" s="7">
        <f>D27*333.76</f>
        <v>667.52</v>
      </c>
      <c r="M27" s="18"/>
    </row>
    <row r="28" spans="1:13" s="13" customFormat="1" ht="14.25" x14ac:dyDescent="0.2">
      <c r="A28" s="9" t="s">
        <v>28</v>
      </c>
      <c r="B28" s="10"/>
      <c r="C28" s="11"/>
      <c r="D28" s="11"/>
      <c r="E28" s="12">
        <f>SUM(E23:E27)</f>
        <v>69888.41399999999</v>
      </c>
    </row>
    <row r="30" spans="1:13" ht="31.5" customHeight="1" x14ac:dyDescent="0.25">
      <c r="A30" s="63" t="s">
        <v>93</v>
      </c>
      <c r="B30" s="63"/>
      <c r="C30" s="63"/>
      <c r="D30" s="63"/>
      <c r="E30" s="63"/>
    </row>
    <row r="31" spans="1:13" ht="31.5" customHeight="1" x14ac:dyDescent="0.25">
      <c r="A31" s="56" t="s">
        <v>21</v>
      </c>
      <c r="B31" s="56"/>
      <c r="C31" s="56"/>
      <c r="D31" s="56"/>
      <c r="E31" s="56"/>
    </row>
    <row r="32" spans="1:13" x14ac:dyDescent="0.25">
      <c r="A32" s="56" t="s">
        <v>20</v>
      </c>
      <c r="B32" s="56"/>
      <c r="C32" s="56"/>
      <c r="D32" s="56"/>
      <c r="E32" s="56"/>
    </row>
    <row r="33" spans="1:23" ht="30" customHeight="1" x14ac:dyDescent="0.25">
      <c r="A33" s="56" t="s">
        <v>29</v>
      </c>
      <c r="B33" s="56"/>
      <c r="C33" s="56"/>
      <c r="D33" s="56"/>
      <c r="E33" s="56"/>
    </row>
    <row r="34" spans="1:23" x14ac:dyDescent="0.25">
      <c r="A34" s="56" t="s">
        <v>18</v>
      </c>
      <c r="B34" s="56"/>
      <c r="C34" s="56"/>
      <c r="D34" s="56"/>
      <c r="E34" s="56"/>
    </row>
    <row r="35" spans="1:23" x14ac:dyDescent="0.25">
      <c r="A35" s="59" t="s">
        <v>5</v>
      </c>
      <c r="B35" s="59"/>
      <c r="C35" s="59"/>
      <c r="D35" s="59"/>
      <c r="E35" s="59"/>
    </row>
    <row r="36" spans="1:23" x14ac:dyDescent="0.25">
      <c r="A36" s="56" t="s">
        <v>18</v>
      </c>
      <c r="B36" s="56"/>
      <c r="C36" s="56"/>
      <c r="D36" s="56"/>
      <c r="E36" s="56"/>
    </row>
    <row r="37" spans="1:23" x14ac:dyDescent="0.25">
      <c r="A37" s="57" t="s">
        <v>44</v>
      </c>
      <c r="B37" s="57"/>
      <c r="C37" s="57"/>
      <c r="D37" s="57"/>
      <c r="E37" s="57"/>
    </row>
    <row r="38" spans="1:23" x14ac:dyDescent="0.25">
      <c r="B38" s="58" t="s">
        <v>19</v>
      </c>
      <c r="C38" s="58"/>
      <c r="D38" s="58"/>
      <c r="E38" s="5" t="s">
        <v>6</v>
      </c>
    </row>
    <row r="39" spans="1:23" x14ac:dyDescent="0.25">
      <c r="A39" s="32"/>
      <c r="B39" s="32"/>
      <c r="C39" s="32"/>
      <c r="D39" s="32"/>
      <c r="E39" s="32"/>
    </row>
    <row r="40" spans="1:23" x14ac:dyDescent="0.25">
      <c r="A40" s="57" t="s">
        <v>47</v>
      </c>
      <c r="B40" s="57"/>
      <c r="C40" s="57"/>
      <c r="D40" s="57"/>
      <c r="E40" s="57"/>
    </row>
    <row r="41" spans="1:23" x14ac:dyDescent="0.25">
      <c r="B41" s="58" t="s">
        <v>19</v>
      </c>
      <c r="C41" s="58"/>
      <c r="D41" s="58"/>
      <c r="E41" s="5" t="s">
        <v>6</v>
      </c>
    </row>
    <row r="42" spans="1:23" x14ac:dyDescent="0.25">
      <c r="A42" s="23" t="s">
        <v>36</v>
      </c>
    </row>
    <row r="43" spans="1:23" x14ac:dyDescent="0.25">
      <c r="A43" s="13" t="s">
        <v>30</v>
      </c>
    </row>
    <row r="44" spans="1:23" x14ac:dyDescent="0.25">
      <c r="A44" s="2" t="s">
        <v>38</v>
      </c>
      <c r="B44" s="15">
        <f>'3кв'!B48</f>
        <v>-17220.89999999998</v>
      </c>
    </row>
    <row r="45" spans="1:23" ht="15.75" x14ac:dyDescent="0.25">
      <c r="A45" s="2" t="s">
        <v>62</v>
      </c>
      <c r="B45" s="14"/>
    </row>
    <row r="46" spans="1:23" x14ac:dyDescent="0.25">
      <c r="A46" s="2" t="s">
        <v>31</v>
      </c>
      <c r="B46" s="16">
        <v>84972.32</v>
      </c>
      <c r="W46" s="2" t="s">
        <v>42</v>
      </c>
    </row>
    <row r="47" spans="1:23" ht="30" x14ac:dyDescent="0.25">
      <c r="A47" s="34" t="s">
        <v>37</v>
      </c>
      <c r="B47" s="16">
        <f>E28</f>
        <v>69888.41399999999</v>
      </c>
    </row>
    <row r="48" spans="1:23" x14ac:dyDescent="0.25">
      <c r="A48" s="13" t="s">
        <v>32</v>
      </c>
      <c r="B48" s="15">
        <f>B44+B46-B47</f>
        <v>-2136.9939999999624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topLeftCell="A4" zoomScaleSheetLayoutView="100" workbookViewId="0">
      <selection activeCell="B33" sqref="B33"/>
    </sheetView>
  </sheetViews>
  <sheetFormatPr defaultRowHeight="15" x14ac:dyDescent="0.25"/>
  <cols>
    <col min="1" max="1" width="10.5703125" customWidth="1"/>
    <col min="2" max="2" width="59.710937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72" t="s">
        <v>65</v>
      </c>
      <c r="B1" s="72"/>
      <c r="C1" s="72"/>
      <c r="D1" s="36"/>
    </row>
    <row r="2" spans="1:5" ht="15.75" x14ac:dyDescent="0.25">
      <c r="A2" s="73" t="s">
        <v>66</v>
      </c>
      <c r="B2" s="73"/>
      <c r="C2" s="73"/>
      <c r="D2" s="14"/>
    </row>
    <row r="3" spans="1:5" ht="15.75" x14ac:dyDescent="0.25">
      <c r="A3" s="73" t="s">
        <v>82</v>
      </c>
      <c r="B3" s="73"/>
      <c r="C3" s="73"/>
      <c r="D3" s="14"/>
    </row>
    <row r="4" spans="1:5" ht="15.75" x14ac:dyDescent="0.25">
      <c r="A4" s="72" t="s">
        <v>67</v>
      </c>
      <c r="B4" s="72"/>
      <c r="C4" s="72"/>
      <c r="D4" s="36"/>
    </row>
    <row r="5" spans="1:5" ht="15.75" x14ac:dyDescent="0.25">
      <c r="A5" s="74"/>
      <c r="B5" s="74"/>
      <c r="C5" s="74"/>
      <c r="D5" s="1"/>
    </row>
    <row r="6" spans="1:5" ht="15.75" x14ac:dyDescent="0.25">
      <c r="A6" s="14"/>
      <c r="B6" s="37" t="s">
        <v>68</v>
      </c>
      <c r="C6" s="38">
        <f>'1кв'!B44</f>
        <v>940.92</v>
      </c>
      <c r="D6" s="39"/>
    </row>
    <row r="7" spans="1:5" ht="15.75" x14ac:dyDescent="0.25">
      <c r="A7" s="40" t="s">
        <v>69</v>
      </c>
      <c r="B7" s="37" t="s">
        <v>88</v>
      </c>
      <c r="C7" s="38"/>
      <c r="D7" s="39"/>
    </row>
    <row r="8" spans="1:5" ht="15.75" x14ac:dyDescent="0.25">
      <c r="B8" s="41" t="s">
        <v>70</v>
      </c>
      <c r="C8" s="42">
        <f>'1кв'!B46+'2кв'!B46+'3кв'!B46+'4кв'!B46</f>
        <v>332934.14</v>
      </c>
      <c r="D8" s="43"/>
    </row>
    <row r="9" spans="1:5" ht="15.75" x14ac:dyDescent="0.25">
      <c r="A9" s="44"/>
      <c r="B9" s="41" t="s">
        <v>71</v>
      </c>
      <c r="C9" s="45">
        <f>SUM(C8:C8)</f>
        <v>332934.14</v>
      </c>
      <c r="D9" s="39"/>
    </row>
    <row r="10" spans="1:5" ht="15.75" x14ac:dyDescent="0.25">
      <c r="A10" s="1"/>
      <c r="B10" s="71"/>
      <c r="C10" s="71"/>
      <c r="D10" s="46"/>
    </row>
    <row r="11" spans="1:5" ht="15.75" x14ac:dyDescent="0.25">
      <c r="A11" s="47" t="s">
        <v>72</v>
      </c>
      <c r="B11" s="19" t="s">
        <v>41</v>
      </c>
      <c r="C11" s="42">
        <f>'1кв'!E23+'2кв'!E23+'3кв'!E23+'4кв'!E23</f>
        <v>181853.06399999995</v>
      </c>
      <c r="D11" s="46"/>
    </row>
    <row r="12" spans="1:5" ht="15.75" x14ac:dyDescent="0.25">
      <c r="A12" s="47"/>
      <c r="B12" s="6" t="s">
        <v>40</v>
      </c>
      <c r="C12" s="42">
        <f>'1кв'!E24+'2кв'!E24+'3кв'!E24+'4кв'!E24</f>
        <v>75387.48</v>
      </c>
      <c r="D12" s="46"/>
    </row>
    <row r="13" spans="1:5" ht="15.75" x14ac:dyDescent="0.25">
      <c r="A13" s="1"/>
      <c r="B13" s="6" t="s">
        <v>25</v>
      </c>
      <c r="C13" s="42">
        <f>'1кв'!E25+'2кв'!E25+'3кв'!E25+'4кв'!E25</f>
        <v>11519.310000000001</v>
      </c>
      <c r="D13" s="46"/>
      <c r="E13" s="48"/>
    </row>
    <row r="14" spans="1:5" ht="15.75" x14ac:dyDescent="0.25">
      <c r="A14" s="47"/>
      <c r="B14" s="49" t="s">
        <v>87</v>
      </c>
      <c r="C14" s="42">
        <f>5*333.76</f>
        <v>1668.8</v>
      </c>
      <c r="D14" s="46"/>
    </row>
    <row r="15" spans="1:5" ht="15.75" x14ac:dyDescent="0.25">
      <c r="A15" s="47"/>
      <c r="B15" s="50" t="s">
        <v>73</v>
      </c>
      <c r="C15" s="42">
        <f>'1кв'!E26+'3кв'!E26</f>
        <v>65583.399999999994</v>
      </c>
      <c r="D15" s="46"/>
    </row>
    <row r="16" spans="1:5" ht="15.75" x14ac:dyDescent="0.25">
      <c r="A16" s="47"/>
      <c r="B16" s="50" t="s">
        <v>74</v>
      </c>
      <c r="C16" s="42"/>
      <c r="D16" s="46"/>
    </row>
    <row r="17" spans="1:5" ht="15.75" x14ac:dyDescent="0.25">
      <c r="A17" s="47"/>
      <c r="B17" s="51" t="s">
        <v>50</v>
      </c>
      <c r="C17" s="42">
        <f>'1кв'!E26</f>
        <v>38500</v>
      </c>
      <c r="D17" s="46"/>
    </row>
    <row r="18" spans="1:5" ht="15.75" x14ac:dyDescent="0.25">
      <c r="A18" s="47"/>
      <c r="B18" s="50" t="s">
        <v>59</v>
      </c>
      <c r="C18" s="42">
        <f>'3кв'!E26</f>
        <v>27083.4</v>
      </c>
      <c r="D18" s="46"/>
    </row>
    <row r="19" spans="1:5" ht="15.75" x14ac:dyDescent="0.25">
      <c r="A19" s="1"/>
      <c r="B19" s="52" t="s">
        <v>75</v>
      </c>
      <c r="C19" s="45">
        <f>SUM(C11:C15)</f>
        <v>336012.05399999989</v>
      </c>
      <c r="D19" s="46"/>
      <c r="E19" s="48"/>
    </row>
    <row r="20" spans="1:5" ht="15.75" x14ac:dyDescent="0.25">
      <c r="A20" s="1"/>
      <c r="B20" s="52"/>
      <c r="C20" s="45"/>
      <c r="D20" s="46"/>
      <c r="E20" s="48"/>
    </row>
    <row r="21" spans="1:5" ht="15.75" x14ac:dyDescent="0.25">
      <c r="A21" s="1"/>
      <c r="B21" s="53" t="s">
        <v>81</v>
      </c>
      <c r="C21" s="45">
        <f>C6+C9-C19</f>
        <v>-2136.9939999998896</v>
      </c>
      <c r="D21" s="46"/>
    </row>
    <row r="22" spans="1:5" ht="15.75" x14ac:dyDescent="0.25">
      <c r="A22" s="1"/>
      <c r="B22" s="40"/>
      <c r="C22" s="40"/>
      <c r="D22" s="46"/>
    </row>
    <row r="23" spans="1:5" ht="15.75" x14ac:dyDescent="0.25">
      <c r="A23" s="1"/>
      <c r="B23" s="54" t="s">
        <v>76</v>
      </c>
      <c r="C23" s="54"/>
      <c r="D23" s="46"/>
    </row>
    <row r="24" spans="1:5" ht="15.75" x14ac:dyDescent="0.25">
      <c r="A24" s="1"/>
      <c r="B24" s="54" t="s">
        <v>77</v>
      </c>
      <c r="C24" s="77">
        <v>30108.51</v>
      </c>
      <c r="D24" s="46"/>
    </row>
    <row r="25" spans="1:5" ht="15.75" x14ac:dyDescent="0.25">
      <c r="A25" s="1"/>
      <c r="B25" s="55" t="s">
        <v>89</v>
      </c>
      <c r="C25" s="78">
        <v>30003.22</v>
      </c>
      <c r="D25" s="46"/>
    </row>
    <row r="26" spans="1:5" ht="15.75" x14ac:dyDescent="0.25">
      <c r="A26" s="1"/>
      <c r="B26" s="54" t="s">
        <v>78</v>
      </c>
      <c r="C26" s="77">
        <f>C25-C24</f>
        <v>-105.28999999999724</v>
      </c>
      <c r="D26" s="46"/>
    </row>
    <row r="27" spans="1:5" ht="15.75" x14ac:dyDescent="0.25">
      <c r="A27" s="1"/>
      <c r="B27" s="40"/>
      <c r="C27" s="40"/>
      <c r="D27" s="46"/>
    </row>
    <row r="28" spans="1:5" ht="15.75" x14ac:dyDescent="0.25">
      <c r="A28" s="1"/>
      <c r="B28" s="40"/>
      <c r="C28" s="40"/>
      <c r="D28" s="46"/>
    </row>
    <row r="29" spans="1:5" ht="15.75" x14ac:dyDescent="0.25">
      <c r="A29" s="1" t="s">
        <v>79</v>
      </c>
      <c r="B29" s="40" t="s">
        <v>90</v>
      </c>
      <c r="C29" s="40"/>
      <c r="D29" s="46"/>
    </row>
    <row r="30" spans="1:5" ht="15.75" x14ac:dyDescent="0.25">
      <c r="A30" s="1"/>
      <c r="B30" s="40" t="s">
        <v>91</v>
      </c>
      <c r="C30" s="40"/>
      <c r="D30" s="46"/>
    </row>
    <row r="31" spans="1:5" ht="15.75" x14ac:dyDescent="0.25">
      <c r="A31" s="1"/>
      <c r="B31" s="40" t="s">
        <v>92</v>
      </c>
      <c r="C31" s="40"/>
      <c r="D31" s="46"/>
    </row>
    <row r="32" spans="1:5" ht="15.75" x14ac:dyDescent="0.25">
      <c r="A32" s="1"/>
      <c r="B32" s="40"/>
      <c r="C32" s="40"/>
      <c r="D32" s="46"/>
    </row>
    <row r="33" spans="1:4" ht="15.75" x14ac:dyDescent="0.25">
      <c r="A33" s="1"/>
      <c r="B33" s="40" t="s">
        <v>80</v>
      </c>
      <c r="C33" s="40"/>
      <c r="D33" s="46"/>
    </row>
    <row r="34" spans="1:4" ht="15.75" x14ac:dyDescent="0.25">
      <c r="A34" s="1"/>
      <c r="B34" s="40"/>
      <c r="C34" s="40"/>
      <c r="D34" s="46"/>
    </row>
    <row r="35" spans="1:4" ht="15.75" x14ac:dyDescent="0.25">
      <c r="A35" s="1"/>
      <c r="B35" s="40"/>
      <c r="C35" s="40"/>
      <c r="D35" s="46"/>
    </row>
    <row r="36" spans="1:4" ht="15.75" x14ac:dyDescent="0.25">
      <c r="A36" s="1"/>
      <c r="B36" s="40"/>
      <c r="C36" s="40"/>
      <c r="D36" s="46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2026-02-27T13:00:56Z</dcterms:modified>
</cp:coreProperties>
</file>