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'1кв'!$A$1:$E$55</definedName>
    <definedName name="_xlnm.Print_Area" localSheetId="1">'2кв'!$A$1:$E$55</definedName>
    <definedName name="_xlnm.Print_Area" localSheetId="2">'3кв'!$A$1:$E$53</definedName>
    <definedName name="_xlnm.Print_Area" localSheetId="3">'4кв'!$A$1:$E$52</definedName>
    <definedName name="_xlnm.Print_Area" localSheetId="4">отчет!$A$1:$C$46</definedName>
  </definedNames>
  <calcPr calcId="152511"/>
</workbook>
</file>

<file path=xl/calcChain.xml><?xml version="1.0" encoding="utf-8"?>
<calcChain xmlns="http://schemas.openxmlformats.org/spreadsheetml/2006/main">
  <c r="C38" i="33" l="1"/>
  <c r="C25" i="33"/>
  <c r="C24" i="33"/>
  <c r="C23" i="33"/>
  <c r="C20" i="33"/>
  <c r="C21" i="33"/>
  <c r="D22" i="33" s="1"/>
  <c r="C22" i="33"/>
  <c r="C19" i="33"/>
  <c r="B50" i="32" l="1"/>
  <c r="F28" i="32" l="1"/>
  <c r="E27" i="32"/>
  <c r="E30" i="32" l="1"/>
  <c r="C30" i="33" l="1"/>
  <c r="C29" i="33"/>
  <c r="C28" i="33"/>
  <c r="C27" i="33"/>
  <c r="C18" i="33"/>
  <c r="C13" i="33"/>
  <c r="C6" i="33"/>
  <c r="C14" i="33" l="1"/>
  <c r="B48" i="32" l="1"/>
  <c r="E23" i="32"/>
  <c r="C17" i="33" s="1"/>
  <c r="E22" i="32"/>
  <c r="E31" i="32" l="1"/>
  <c r="B51" i="32" s="1"/>
  <c r="B52" i="32" s="1"/>
  <c r="C16" i="33"/>
  <c r="C32" i="33" s="1"/>
  <c r="C33" i="33" s="1"/>
  <c r="B51" i="31"/>
  <c r="B53" i="30" l="1"/>
  <c r="E34" i="30"/>
  <c r="E32" i="30" l="1"/>
  <c r="E30" i="30"/>
  <c r="E23" i="31" l="1"/>
  <c r="E22" i="31"/>
  <c r="B51" i="30"/>
  <c r="E23" i="30"/>
  <c r="E22" i="30"/>
  <c r="B54" i="30" s="1"/>
  <c r="B55" i="30" s="1"/>
  <c r="B49" i="31" s="1"/>
  <c r="E32" i="31" l="1"/>
  <c r="B52" i="31" s="1"/>
  <c r="B53" i="31" s="1"/>
  <c r="B55" i="29"/>
  <c r="E32" i="29" l="1"/>
  <c r="E23" i="29" l="1"/>
  <c r="E22" i="29"/>
  <c r="E34" i="29" s="1"/>
  <c r="B54" i="29" l="1"/>
</calcChain>
</file>

<file path=xl/sharedStrings.xml><?xml version="1.0" encoding="utf-8"?>
<sst xmlns="http://schemas.openxmlformats.org/spreadsheetml/2006/main" count="339" uniqueCount="114">
  <si>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</si>
  <si>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</si>
  <si>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</si>
  <si>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</si>
  <si>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</si>
  <si>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</si>
  <si>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</si>
  <si>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</si>
  <si>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</si>
  <si>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</si>
  <si>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</si>
  <si>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</si>
  <si>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</si>
  <si>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</si>
  <si>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</si>
  <si>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</si>
  <si>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</si>
  <si>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</si>
  <si>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</si>
  <si>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</si>
  <si>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</si>
  <si>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</si>
  <si>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</si>
  <si>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</si>
  <si>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пер.Шмидта,17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</si>
  <si>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 от   01.02.2015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</si>
  <si>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пер.Шмидта</t>
    </r>
  </si>
  <si>
    <t>Стоимость материалов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</si>
  <si>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</si>
  <si>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</si>
  <si>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</si>
  <si>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</si>
  <si>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</si>
  <si>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Оплачено </t>
  </si>
  <si>
    <t>Расходы по содержанию и тек.ремонту</t>
  </si>
  <si>
    <t xml:space="preserve">Итого остаток на конец  квартала </t>
  </si>
  <si>
    <t xml:space="preserve">Остаток на начало квартала </t>
  </si>
  <si>
    <t>определена приложением № 9 к договору</t>
  </si>
  <si>
    <t xml:space="preserve">Расходы по управлению МКД </t>
  </si>
  <si>
    <t>Услуги по содержанию многоквартирного дома</t>
  </si>
  <si>
    <t>Дератизация, дезинсекция (по заявке собственников)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</si>
  <si>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</si>
  <si>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</si>
  <si>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</si>
  <si>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</si>
  <si>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28 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от 28.11.2021</t>
    </r>
  </si>
  <si>
    <t>Заказчик - Собственники МКД, в лице председателя совета МКД Назаренко В.В.</t>
  </si>
  <si>
    <t>Общая площадь квартир - 2106,6м2</t>
  </si>
  <si>
    <r>
      <t xml:space="preserve">именуемый в дальнейшем "Заказчик", в лице </t>
    </r>
    <r>
      <rPr>
        <u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Назаренко Веры Владимировны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</si>
  <si>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</si>
  <si>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</si>
  <si>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за 1 квартал 2025 года</t>
  </si>
  <si>
    <t>31.03.2025 г.</t>
  </si>
  <si>
    <t>Монтаж окон в подъезде (смета)</t>
  </si>
  <si>
    <t>Замена запорной арматуры на ГВС (смета)</t>
  </si>
  <si>
    <t xml:space="preserve">Замена участка трубы на вводе отопления </t>
  </si>
  <si>
    <t>март</t>
  </si>
  <si>
    <t>ч/ч</t>
  </si>
  <si>
    <t xml:space="preserve">           2. Всего за период с "01"  01  2025 г. по "31" 03 2025 г. выполнено работ (оказано услуг) на общую сумму двести пятьдесят тысяч четыреста тридцать шесть рублей 02 копейки.</t>
  </si>
  <si>
    <t>Предъявлено населению 183236,97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</si>
  <si>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</si>
  <si>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</si>
  <si>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</si>
  <si>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</si>
  <si>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</si>
  <si>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</si>
  <si>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МАФ на детской площадке  (кв.28)</t>
  </si>
  <si>
    <t>Ремонт подъезда (смета)</t>
  </si>
  <si>
    <t>Обустройство укрытий в подвале  (смета)</t>
  </si>
  <si>
    <t>Монтаж поручня (кв.33)</t>
  </si>
  <si>
    <t>апрель</t>
  </si>
  <si>
    <t>июнь</t>
  </si>
  <si>
    <t>ч/час</t>
  </si>
  <si>
    <t xml:space="preserve">           2. Всего за период с "01"  04  2025 г. по "30" 06 2025 г. выполнено работ (оказано услуг) на общую сумму двести девяносто две тысячи сто пятьдесят семь рублей 91 копейка</t>
  </si>
  <si>
    <t>Предъявлено населению 192594,64</t>
  </si>
  <si>
    <t xml:space="preserve">           2. Всего за период с "01"  07  2025 г. по "30" 09 2025 г. выполнено работ (оказано услуг) на общую сумму сто девяносто одна тысяча пятьсот сорок шесть рублей 87 копеек</t>
  </si>
  <si>
    <t>Предъявлено населению 209463,74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</si>
  <si>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</si>
  <si>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</si>
  <si>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</si>
  <si>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</si>
  <si>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пер. Шмидта, д. 17</t>
  </si>
  <si>
    <t>Остаток на начало периода</t>
  </si>
  <si>
    <t xml:space="preserve">Доходы: </t>
  </si>
  <si>
    <t>в том числе:</t>
  </si>
  <si>
    <t xml:space="preserve">* холодная вода на СОИ -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</si>
  <si>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</si>
  <si>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</si>
  <si>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</si>
  <si>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</si>
  <si>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</si>
  <si>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</si>
  <si>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</si>
  <si>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</si>
  <si>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</si>
  <si>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</si>
  <si>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</si>
  <si>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</si>
  <si>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01.01.2025г. по 31.12.2025 г.</t>
  </si>
  <si>
    <t>Непредвиденные работы 15  ч/ч</t>
  </si>
  <si>
    <t>Ремонт МАФ на детской площадке  (кв.5)</t>
  </si>
  <si>
    <t>октябрь</t>
  </si>
  <si>
    <t xml:space="preserve">           2. Всего за период с "01" 10  2025 г. по "31" 12  2025 г.выполнено работ (оказано услуг) на общую сумму сто восемьдесят тысяч девятнадцать рублей 73 копейки</t>
  </si>
  <si>
    <t>Предъявлено населению 207278,46</t>
  </si>
  <si>
    <t>Начислено всего 792029,21</t>
  </si>
  <si>
    <t>* горячая вода на СОИ - 24490,65</t>
  </si>
  <si>
    <t>* водоотведение на СОИ- 5024,56</t>
  </si>
  <si>
    <t>* электроэнергия на СОИ- 11721,96</t>
  </si>
  <si>
    <t xml:space="preserve">Монтаж окон в подъезде 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</si>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</sst>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0" fillId="0" borderId="0" xfId="0" applyFont="1"/>
    <xf numFmtId="43" fontId="4" fillId="0" borderId="0" xfId="0" applyNumberFormat="1" applyFont="1"/>
    <xf numFmtId="0" fontId="11" fillId="0" borderId="0" xfId="0" applyFont="1"/>
    <xf numFmtId="164" fontId="7" fillId="0" borderId="0" xfId="0" applyNumberFormat="1" applyFont="1"/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43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2" fillId="0" borderId="3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43" fontId="3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0" xfId="0" applyNumberFormat="1" applyFont="1"/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view="pageBreakPreview" zoomScaleSheetLayoutView="100" workbookViewId="0">
      <selection activeCell="B31" sqref="B31"/>
    </sheetView>
  </sheetViews>
  <sheetFormatPr defaultColWidth="9.140625" defaultRowHeight="15" x14ac:dyDescent="0.25"/>
  <cols>
    <col min="1" max="1" width="35.140625" style="2" customWidth="1"/>
    <col min="2" max="2" width="20.28515625" style="2" customWidth="1"/>
    <col min="3" max="3" width="13" style="2" customWidth="1"/>
    <col min="4" max="4" width="13.5703125" style="2" customWidth="1"/>
    <col min="5" max="5" width="14.140625" style="2" customWidth="1"/>
    <col min="6" max="7" width="9.140625" style="2"/>
    <col min="8" max="8" width="12.85546875" style="2" customWidth="1"/>
    <col min="9" max="16384" width="9.140625" style="2"/>
  </cols>
  <sheetData>
    <row r="1" spans="1:5" ht="15.75" x14ac:dyDescent="0.25">
      <c r="A1" s="79" t="s">
        <v>11</v>
      </c>
      <c r="B1" s="79"/>
      <c r="C1" s="79"/>
      <c r="D1" s="79"/>
      <c r="E1" s="79"/>
    </row>
    <row r="2" spans="1:5" ht="33.75" customHeight="1" x14ac:dyDescent="0.25">
      <c r="A2" s="80" t="s">
        <v>12</v>
      </c>
      <c r="B2" s="81"/>
      <c r="C2" s="81"/>
      <c r="D2" s="81"/>
      <c r="E2" s="81"/>
    </row>
    <row r="3" spans="1:5" x14ac:dyDescent="0.25">
      <c r="A3" s="82" t="s">
        <v>51</v>
      </c>
      <c r="B3" s="82"/>
      <c r="C3" s="82"/>
      <c r="D3" s="82"/>
      <c r="E3" s="82"/>
    </row>
    <row r="4" spans="1:5" s="1" customFormat="1" ht="15.75" customHeight="1" x14ac:dyDescent="0.25">
      <c r="A4" s="21" t="s">
        <v>13</v>
      </c>
      <c r="B4" s="4"/>
      <c r="C4" s="4"/>
      <c r="D4" s="24"/>
      <c r="E4" s="23" t="s">
        <v>52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83" t="s">
        <v>0</v>
      </c>
      <c r="B6" s="83"/>
      <c r="C6" s="83"/>
      <c r="D6" s="83"/>
      <c r="E6" s="83"/>
    </row>
    <row r="7" spans="1:5" x14ac:dyDescent="0.25">
      <c r="A7" s="84" t="s">
        <v>24</v>
      </c>
      <c r="B7" s="84"/>
      <c r="C7" s="84"/>
      <c r="D7" s="84"/>
      <c r="E7" s="84"/>
    </row>
    <row r="8" spans="1:5" x14ac:dyDescent="0.25">
      <c r="A8" s="77" t="s">
        <v>1</v>
      </c>
      <c r="B8" s="77"/>
      <c r="C8" s="77"/>
      <c r="D8" s="77"/>
      <c r="E8" s="77"/>
    </row>
    <row r="9" spans="1:5" x14ac:dyDescent="0.25">
      <c r="A9" s="83" t="s">
        <v>48</v>
      </c>
      <c r="B9" s="83"/>
      <c r="C9" s="83"/>
      <c r="D9" s="83"/>
      <c r="E9" s="83"/>
    </row>
    <row r="10" spans="1:5" ht="25.5" customHeight="1" x14ac:dyDescent="0.25">
      <c r="A10" s="85" t="s">
        <v>14</v>
      </c>
      <c r="B10" s="86"/>
      <c r="C10" s="86"/>
      <c r="D10" s="86"/>
      <c r="E10" s="86"/>
    </row>
    <row r="11" spans="1:5" ht="30" customHeight="1" x14ac:dyDescent="0.25">
      <c r="A11" s="83" t="s">
        <v>45</v>
      </c>
      <c r="B11" s="83"/>
      <c r="C11" s="83"/>
      <c r="D11" s="83"/>
      <c r="E11" s="83"/>
    </row>
    <row r="12" spans="1:5" x14ac:dyDescent="0.25">
      <c r="A12" s="77" t="s">
        <v>15</v>
      </c>
      <c r="B12" s="78"/>
      <c r="C12" s="78"/>
      <c r="D12" s="78"/>
      <c r="E12" s="78"/>
    </row>
    <row r="13" spans="1:5" x14ac:dyDescent="0.25">
      <c r="A13" s="83" t="s">
        <v>22</v>
      </c>
      <c r="B13" s="83"/>
      <c r="C13" s="83"/>
      <c r="D13" s="83"/>
      <c r="E13" s="83"/>
    </row>
    <row r="14" spans="1:5" ht="11.25" customHeight="1" x14ac:dyDescent="0.25">
      <c r="A14" s="77" t="s">
        <v>2</v>
      </c>
      <c r="B14" s="78"/>
      <c r="C14" s="78"/>
      <c r="D14" s="78"/>
      <c r="E14" s="78"/>
    </row>
    <row r="15" spans="1:5" x14ac:dyDescent="0.25">
      <c r="A15" s="83" t="s">
        <v>49</v>
      </c>
      <c r="B15" s="83"/>
      <c r="C15" s="83"/>
      <c r="D15" s="83"/>
      <c r="E15" s="83"/>
    </row>
    <row r="16" spans="1:5" ht="10.5" customHeight="1" x14ac:dyDescent="0.25">
      <c r="A16" s="77" t="s">
        <v>16</v>
      </c>
      <c r="B16" s="78"/>
      <c r="C16" s="78"/>
      <c r="D16" s="78"/>
      <c r="E16" s="78"/>
    </row>
    <row r="17" spans="1:8" ht="30.75" customHeight="1" x14ac:dyDescent="0.25">
      <c r="A17" s="83" t="s">
        <v>17</v>
      </c>
      <c r="B17" s="83"/>
      <c r="C17" s="83"/>
      <c r="D17" s="83"/>
      <c r="E17" s="83"/>
    </row>
    <row r="18" spans="1:8" ht="63.75" customHeight="1" x14ac:dyDescent="0.25">
      <c r="A18" s="83" t="s">
        <v>25</v>
      </c>
      <c r="B18" s="83"/>
      <c r="C18" s="83"/>
      <c r="D18" s="83"/>
      <c r="E18" s="83"/>
    </row>
    <row r="19" spans="1:8" ht="33.75" customHeight="1" x14ac:dyDescent="0.25">
      <c r="A19" s="88" t="s">
        <v>26</v>
      </c>
      <c r="B19" s="88"/>
      <c r="C19" s="88"/>
      <c r="D19" s="88"/>
      <c r="E19" s="88"/>
    </row>
    <row r="20" spans="1:8" x14ac:dyDescent="0.25">
      <c r="A20" s="88"/>
      <c r="B20" s="88"/>
      <c r="C20" s="88"/>
      <c r="D20" s="88"/>
      <c r="E20" s="88"/>
      <c r="F20" s="2">
        <v>2106.6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6" t="s">
        <v>39</v>
      </c>
      <c r="B22" s="8" t="s">
        <v>37</v>
      </c>
      <c r="C22" s="3" t="s">
        <v>4</v>
      </c>
      <c r="D22" s="3">
        <v>18.329999999999998</v>
      </c>
      <c r="E22" s="7">
        <f>D22*F20*G20</f>
        <v>115841.93399999998</v>
      </c>
      <c r="H22" s="16"/>
    </row>
    <row r="23" spans="1:8" x14ac:dyDescent="0.25">
      <c r="A23" s="6" t="s">
        <v>38</v>
      </c>
      <c r="B23" s="8" t="s">
        <v>23</v>
      </c>
      <c r="C23" s="3" t="s">
        <v>4</v>
      </c>
      <c r="D23" s="3">
        <v>6.51</v>
      </c>
      <c r="E23" s="7">
        <f>D23*F20*G20</f>
        <v>41141.897999999994</v>
      </c>
      <c r="H23" s="16"/>
    </row>
    <row r="24" spans="1:8" ht="30" x14ac:dyDescent="0.25">
      <c r="A24" s="6" t="s">
        <v>40</v>
      </c>
      <c r="B24" s="8" t="s">
        <v>28</v>
      </c>
      <c r="C24" s="3" t="s">
        <v>29</v>
      </c>
      <c r="D24" s="3"/>
      <c r="E24" s="7">
        <v>0</v>
      </c>
      <c r="H24" s="16"/>
    </row>
    <row r="25" spans="1:8" x14ac:dyDescent="0.25">
      <c r="A25" s="6" t="s">
        <v>42</v>
      </c>
      <c r="B25" s="8" t="s">
        <v>28</v>
      </c>
      <c r="C25" s="3" t="s">
        <v>29</v>
      </c>
      <c r="D25" s="3"/>
      <c r="E25" s="22">
        <v>2790.98</v>
      </c>
      <c r="H25" s="16"/>
    </row>
    <row r="26" spans="1:8" x14ac:dyDescent="0.25">
      <c r="A26" s="6" t="s">
        <v>43</v>
      </c>
      <c r="B26" s="8" t="s">
        <v>28</v>
      </c>
      <c r="C26" s="3" t="s">
        <v>29</v>
      </c>
      <c r="D26" s="3"/>
      <c r="E26" s="22">
        <v>1243.72</v>
      </c>
      <c r="H26" s="16"/>
    </row>
    <row r="27" spans="1:8" x14ac:dyDescent="0.25">
      <c r="A27" s="6" t="s">
        <v>44</v>
      </c>
      <c r="B27" s="8" t="s">
        <v>28</v>
      </c>
      <c r="C27" s="3" t="s">
        <v>29</v>
      </c>
      <c r="D27" s="3"/>
      <c r="E27" s="22">
        <v>533.46</v>
      </c>
      <c r="H27" s="16"/>
    </row>
    <row r="28" spans="1:8" x14ac:dyDescent="0.25">
      <c r="A28" s="6" t="s">
        <v>41</v>
      </c>
      <c r="B28" s="8" t="s">
        <v>28</v>
      </c>
      <c r="C28" s="3" t="s">
        <v>29</v>
      </c>
      <c r="D28" s="3"/>
      <c r="E28" s="22">
        <v>0</v>
      </c>
      <c r="H28" s="16"/>
    </row>
    <row r="29" spans="1:8" x14ac:dyDescent="0.25">
      <c r="A29" s="6" t="s">
        <v>27</v>
      </c>
      <c r="B29" s="8" t="s">
        <v>28</v>
      </c>
      <c r="C29" s="3" t="s">
        <v>29</v>
      </c>
      <c r="D29" s="3"/>
      <c r="E29" s="22">
        <v>2296.83</v>
      </c>
      <c r="H29" s="16"/>
    </row>
    <row r="30" spans="1:8" s="27" customFormat="1" x14ac:dyDescent="0.25">
      <c r="A30" s="25" t="s">
        <v>53</v>
      </c>
      <c r="B30" s="8" t="s">
        <v>56</v>
      </c>
      <c r="C30" s="26" t="s">
        <v>29</v>
      </c>
      <c r="D30" s="26"/>
      <c r="E30" s="22">
        <v>55991.32</v>
      </c>
    </row>
    <row r="31" spans="1:8" s="27" customFormat="1" ht="30" x14ac:dyDescent="0.25">
      <c r="A31" s="25" t="s">
        <v>54</v>
      </c>
      <c r="B31" s="8" t="s">
        <v>56</v>
      </c>
      <c r="C31" s="26" t="s">
        <v>29</v>
      </c>
      <c r="D31" s="26"/>
      <c r="E31" s="22">
        <v>27925.8</v>
      </c>
    </row>
    <row r="32" spans="1:8" s="27" customFormat="1" ht="30" x14ac:dyDescent="0.25">
      <c r="A32" s="25" t="s">
        <v>55</v>
      </c>
      <c r="B32" s="8" t="s">
        <v>56</v>
      </c>
      <c r="C32" s="26" t="s">
        <v>57</v>
      </c>
      <c r="D32" s="26">
        <v>8</v>
      </c>
      <c r="E32" s="22">
        <f>D32*333.76</f>
        <v>2670.08</v>
      </c>
    </row>
    <row r="33" spans="1:8" x14ac:dyDescent="0.25">
      <c r="A33" s="19"/>
      <c r="B33" s="8"/>
      <c r="C33" s="3"/>
      <c r="D33" s="3"/>
      <c r="E33" s="7"/>
      <c r="H33" s="16"/>
    </row>
    <row r="34" spans="1:8" s="12" customFormat="1" x14ac:dyDescent="0.25">
      <c r="A34" s="9" t="s">
        <v>30</v>
      </c>
      <c r="B34" s="20"/>
      <c r="C34" s="10"/>
      <c r="D34" s="10"/>
      <c r="E34" s="11">
        <f>SUM(E22:E33)</f>
        <v>250436.02199999994</v>
      </c>
    </row>
    <row r="36" spans="1:8" ht="29.25" customHeight="1" x14ac:dyDescent="0.25">
      <c r="A36" s="89" t="s">
        <v>58</v>
      </c>
      <c r="B36" s="89"/>
      <c r="C36" s="89"/>
      <c r="D36" s="89"/>
      <c r="E36" s="89"/>
    </row>
    <row r="37" spans="1:8" ht="29.25" customHeight="1" x14ac:dyDescent="0.25">
      <c r="A37" s="83" t="s">
        <v>21</v>
      </c>
      <c r="B37" s="83"/>
      <c r="C37" s="83"/>
      <c r="D37" s="83"/>
      <c r="E37" s="83"/>
    </row>
    <row r="38" spans="1:8" x14ac:dyDescent="0.25">
      <c r="A38" s="83" t="s">
        <v>20</v>
      </c>
      <c r="B38" s="83"/>
      <c r="C38" s="83"/>
      <c r="D38" s="83"/>
      <c r="E38" s="83"/>
    </row>
    <row r="39" spans="1:8" ht="29.25" customHeight="1" x14ac:dyDescent="0.25">
      <c r="A39" s="83" t="s">
        <v>31</v>
      </c>
      <c r="B39" s="83"/>
      <c r="C39" s="83"/>
      <c r="D39" s="83"/>
      <c r="E39" s="83"/>
    </row>
    <row r="40" spans="1:8" x14ac:dyDescent="0.25">
      <c r="A40" s="83" t="s">
        <v>18</v>
      </c>
      <c r="B40" s="83"/>
      <c r="C40" s="83"/>
      <c r="D40" s="83"/>
      <c r="E40" s="83"/>
    </row>
    <row r="41" spans="1:8" x14ac:dyDescent="0.25">
      <c r="A41" s="87" t="s">
        <v>5</v>
      </c>
      <c r="B41" s="87"/>
      <c r="C41" s="87"/>
      <c r="D41" s="87"/>
      <c r="E41" s="87"/>
    </row>
    <row r="42" spans="1:8" x14ac:dyDescent="0.25">
      <c r="A42" s="83" t="s">
        <v>18</v>
      </c>
      <c r="B42" s="83"/>
      <c r="C42" s="83"/>
      <c r="D42" s="83"/>
      <c r="E42" s="83"/>
    </row>
    <row r="43" spans="1:8" x14ac:dyDescent="0.25">
      <c r="A43" s="90" t="s">
        <v>50</v>
      </c>
      <c r="B43" s="90"/>
      <c r="C43" s="90"/>
      <c r="D43" s="90"/>
      <c r="E43" s="90"/>
    </row>
    <row r="44" spans="1:8" x14ac:dyDescent="0.25">
      <c r="B44" s="91" t="s">
        <v>19</v>
      </c>
      <c r="C44" s="91"/>
      <c r="D44" s="91"/>
      <c r="E44" s="5" t="s">
        <v>6</v>
      </c>
    </row>
    <row r="45" spans="1:8" x14ac:dyDescent="0.25">
      <c r="A45" s="29"/>
      <c r="B45" s="29"/>
      <c r="C45" s="29"/>
      <c r="D45" s="29"/>
      <c r="E45" s="29"/>
    </row>
    <row r="46" spans="1:8" x14ac:dyDescent="0.25">
      <c r="A46" s="90" t="s">
        <v>46</v>
      </c>
      <c r="B46" s="90"/>
      <c r="C46" s="90"/>
      <c r="D46" s="90"/>
      <c r="E46" s="90"/>
    </row>
    <row r="47" spans="1:8" x14ac:dyDescent="0.25">
      <c r="B47" s="91" t="s">
        <v>19</v>
      </c>
      <c r="C47" s="91"/>
      <c r="D47" s="91"/>
      <c r="E47" s="5" t="s">
        <v>6</v>
      </c>
    </row>
    <row r="49" spans="1:2" x14ac:dyDescent="0.25">
      <c r="A49" s="17" t="s">
        <v>47</v>
      </c>
    </row>
    <row r="50" spans="1:2" x14ac:dyDescent="0.25">
      <c r="A50" s="12" t="s">
        <v>32</v>
      </c>
    </row>
    <row r="51" spans="1:2" x14ac:dyDescent="0.25">
      <c r="A51" s="2" t="s">
        <v>36</v>
      </c>
      <c r="B51" s="13">
        <v>69134.12</v>
      </c>
    </row>
    <row r="52" spans="1:2" x14ac:dyDescent="0.25">
      <c r="A52" s="28" t="s">
        <v>59</v>
      </c>
      <c r="B52" s="14"/>
    </row>
    <row r="53" spans="1:2" x14ac:dyDescent="0.25">
      <c r="A53" s="2" t="s">
        <v>33</v>
      </c>
      <c r="B53" s="14">
        <v>194606.14</v>
      </c>
    </row>
    <row r="54" spans="1:2" x14ac:dyDescent="0.25">
      <c r="A54" s="2" t="s">
        <v>34</v>
      </c>
      <c r="B54" s="14">
        <f>E34</f>
        <v>250436.02199999994</v>
      </c>
    </row>
    <row r="55" spans="1:2" x14ac:dyDescent="0.25">
      <c r="A55" s="15" t="s">
        <v>35</v>
      </c>
      <c r="B55" s="18">
        <f>B51+B53-B54</f>
        <v>13304.23800000007</v>
      </c>
    </row>
    <row r="57" spans="1:2" x14ac:dyDescent="0.25">
      <c r="B57" s="2">
        <v>69134.12</v>
      </c>
    </row>
  </sheetData>
  <mergeCells count="29">
    <mergeCell ref="A42:E42"/>
    <mergeCell ref="A43:E43"/>
    <mergeCell ref="B44:D44"/>
    <mergeCell ref="A46:E46"/>
    <mergeCell ref="B47:D47"/>
    <mergeCell ref="A41:E41"/>
    <mergeCell ref="A15:E15"/>
    <mergeCell ref="A16:E16"/>
    <mergeCell ref="A17:E17"/>
    <mergeCell ref="A18:E18"/>
    <mergeCell ref="A19:E19"/>
    <mergeCell ref="A20:E20"/>
    <mergeCell ref="A36:E36"/>
    <mergeCell ref="A37:E37"/>
    <mergeCell ref="A38:E38"/>
    <mergeCell ref="A39:E39"/>
    <mergeCell ref="A40:E40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2" zoomScaleSheetLayoutView="100" workbookViewId="0">
      <selection activeCell="A33" sqref="A33"/>
    </sheetView>
  </sheetViews>
  <sheetFormatPr defaultColWidth="9.140625" defaultRowHeight="15" x14ac:dyDescent="0.25"/>
  <cols>
    <col min="1" max="1" width="35.140625" style="2" customWidth="1"/>
    <col min="2" max="2" width="20.28515625" style="2" customWidth="1"/>
    <col min="3" max="3" width="13" style="2" customWidth="1"/>
    <col min="4" max="4" width="13.5703125" style="2" customWidth="1"/>
    <col min="5" max="5" width="14.140625" style="2" customWidth="1"/>
    <col min="6" max="7" width="9.140625" style="2"/>
    <col min="8" max="8" width="12.85546875" style="2" customWidth="1"/>
    <col min="9" max="16384" width="9.140625" style="2"/>
  </cols>
  <sheetData>
    <row r="1" spans="1:5" ht="15.75" x14ac:dyDescent="0.25">
      <c r="A1" s="79" t="s">
        <v>11</v>
      </c>
      <c r="B1" s="79"/>
      <c r="C1" s="79"/>
      <c r="D1" s="79"/>
      <c r="E1" s="79"/>
    </row>
    <row r="2" spans="1:5" ht="33.75" customHeight="1" x14ac:dyDescent="0.25">
      <c r="A2" s="80" t="s">
        <v>12</v>
      </c>
      <c r="B2" s="81"/>
      <c r="C2" s="81"/>
      <c r="D2" s="81"/>
      <c r="E2" s="81"/>
    </row>
    <row r="3" spans="1:5" x14ac:dyDescent="0.25">
      <c r="A3" s="82" t="s">
        <v>60</v>
      </c>
      <c r="B3" s="82"/>
      <c r="C3" s="82"/>
      <c r="D3" s="82"/>
      <c r="E3" s="82"/>
    </row>
    <row r="4" spans="1:5" s="1" customFormat="1" ht="15.75" customHeight="1" x14ac:dyDescent="0.25">
      <c r="A4" s="21" t="s">
        <v>13</v>
      </c>
      <c r="B4" s="4"/>
      <c r="C4" s="4"/>
      <c r="D4" s="24"/>
      <c r="E4" s="23" t="s">
        <v>61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83" t="s">
        <v>0</v>
      </c>
      <c r="B6" s="83"/>
      <c r="C6" s="83"/>
      <c r="D6" s="83"/>
      <c r="E6" s="83"/>
    </row>
    <row r="7" spans="1:5" x14ac:dyDescent="0.25">
      <c r="A7" s="84" t="s">
        <v>24</v>
      </c>
      <c r="B7" s="84"/>
      <c r="C7" s="84"/>
      <c r="D7" s="84"/>
      <c r="E7" s="84"/>
    </row>
    <row r="8" spans="1:5" x14ac:dyDescent="0.25">
      <c r="A8" s="77" t="s">
        <v>1</v>
      </c>
      <c r="B8" s="77"/>
      <c r="C8" s="77"/>
      <c r="D8" s="77"/>
      <c r="E8" s="77"/>
    </row>
    <row r="9" spans="1:5" x14ac:dyDescent="0.25">
      <c r="A9" s="83" t="s">
        <v>48</v>
      </c>
      <c r="B9" s="83"/>
      <c r="C9" s="83"/>
      <c r="D9" s="83"/>
      <c r="E9" s="83"/>
    </row>
    <row r="10" spans="1:5" ht="25.5" customHeight="1" x14ac:dyDescent="0.25">
      <c r="A10" s="85" t="s">
        <v>14</v>
      </c>
      <c r="B10" s="86"/>
      <c r="C10" s="86"/>
      <c r="D10" s="86"/>
      <c r="E10" s="86"/>
    </row>
    <row r="11" spans="1:5" ht="30" customHeight="1" x14ac:dyDescent="0.25">
      <c r="A11" s="83" t="s">
        <v>45</v>
      </c>
      <c r="B11" s="83"/>
      <c r="C11" s="83"/>
      <c r="D11" s="83"/>
      <c r="E11" s="83"/>
    </row>
    <row r="12" spans="1:5" x14ac:dyDescent="0.25">
      <c r="A12" s="77" t="s">
        <v>15</v>
      </c>
      <c r="B12" s="78"/>
      <c r="C12" s="78"/>
      <c r="D12" s="78"/>
      <c r="E12" s="78"/>
    </row>
    <row r="13" spans="1:5" x14ac:dyDescent="0.25">
      <c r="A13" s="83" t="s">
        <v>22</v>
      </c>
      <c r="B13" s="83"/>
      <c r="C13" s="83"/>
      <c r="D13" s="83"/>
      <c r="E13" s="83"/>
    </row>
    <row r="14" spans="1:5" ht="11.25" customHeight="1" x14ac:dyDescent="0.25">
      <c r="A14" s="77" t="s">
        <v>2</v>
      </c>
      <c r="B14" s="78"/>
      <c r="C14" s="78"/>
      <c r="D14" s="78"/>
      <c r="E14" s="78"/>
    </row>
    <row r="15" spans="1:5" x14ac:dyDescent="0.25">
      <c r="A15" s="83" t="s">
        <v>49</v>
      </c>
      <c r="B15" s="83"/>
      <c r="C15" s="83"/>
      <c r="D15" s="83"/>
      <c r="E15" s="83"/>
    </row>
    <row r="16" spans="1:5" ht="10.5" customHeight="1" x14ac:dyDescent="0.25">
      <c r="A16" s="77" t="s">
        <v>16</v>
      </c>
      <c r="B16" s="78"/>
      <c r="C16" s="78"/>
      <c r="D16" s="78"/>
      <c r="E16" s="78"/>
    </row>
    <row r="17" spans="1:8" ht="30.75" customHeight="1" x14ac:dyDescent="0.25">
      <c r="A17" s="83" t="s">
        <v>17</v>
      </c>
      <c r="B17" s="83"/>
      <c r="C17" s="83"/>
      <c r="D17" s="83"/>
      <c r="E17" s="83"/>
    </row>
    <row r="18" spans="1:8" ht="63.75" customHeight="1" x14ac:dyDescent="0.25">
      <c r="A18" s="83" t="s">
        <v>25</v>
      </c>
      <c r="B18" s="83"/>
      <c r="C18" s="83"/>
      <c r="D18" s="83"/>
      <c r="E18" s="83"/>
    </row>
    <row r="19" spans="1:8" ht="33.75" customHeight="1" x14ac:dyDescent="0.25">
      <c r="A19" s="88" t="s">
        <v>26</v>
      </c>
      <c r="B19" s="88"/>
      <c r="C19" s="88"/>
      <c r="D19" s="88"/>
      <c r="E19" s="88"/>
    </row>
    <row r="20" spans="1:8" x14ac:dyDescent="0.25">
      <c r="A20" s="88"/>
      <c r="B20" s="88"/>
      <c r="C20" s="88"/>
      <c r="D20" s="88"/>
      <c r="E20" s="88"/>
      <c r="F20" s="2">
        <v>2106.6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6" t="s">
        <v>39</v>
      </c>
      <c r="B22" s="8" t="s">
        <v>37</v>
      </c>
      <c r="C22" s="3" t="s">
        <v>4</v>
      </c>
      <c r="D22" s="3">
        <v>18.329999999999998</v>
      </c>
      <c r="E22" s="7">
        <f>D22*F20*G20</f>
        <v>115841.93399999998</v>
      </c>
      <c r="H22" s="16"/>
    </row>
    <row r="23" spans="1:8" x14ac:dyDescent="0.25">
      <c r="A23" s="6" t="s">
        <v>38</v>
      </c>
      <c r="B23" s="8" t="s">
        <v>23</v>
      </c>
      <c r="C23" s="3" t="s">
        <v>4</v>
      </c>
      <c r="D23" s="3">
        <v>6.51</v>
      </c>
      <c r="E23" s="7">
        <f>D23*F20*G20</f>
        <v>41141.897999999994</v>
      </c>
      <c r="H23" s="16"/>
    </row>
    <row r="24" spans="1:8" ht="30" x14ac:dyDescent="0.25">
      <c r="A24" s="6" t="s">
        <v>40</v>
      </c>
      <c r="B24" s="8" t="s">
        <v>62</v>
      </c>
      <c r="C24" s="3" t="s">
        <v>29</v>
      </c>
      <c r="D24" s="3"/>
      <c r="E24" s="7">
        <v>0</v>
      </c>
      <c r="H24" s="16"/>
    </row>
    <row r="25" spans="1:8" x14ac:dyDescent="0.25">
      <c r="A25" s="6" t="s">
        <v>42</v>
      </c>
      <c r="B25" s="8" t="s">
        <v>62</v>
      </c>
      <c r="C25" s="3" t="s">
        <v>29</v>
      </c>
      <c r="D25" s="3"/>
      <c r="E25" s="22">
        <v>8200.39</v>
      </c>
      <c r="H25" s="16"/>
    </row>
    <row r="26" spans="1:8" x14ac:dyDescent="0.25">
      <c r="A26" s="6" t="s">
        <v>43</v>
      </c>
      <c r="B26" s="8" t="s">
        <v>62</v>
      </c>
      <c r="C26" s="3" t="s">
        <v>29</v>
      </c>
      <c r="D26" s="3"/>
      <c r="E26" s="22">
        <v>4231.8100000000004</v>
      </c>
      <c r="H26" s="16"/>
    </row>
    <row r="27" spans="1:8" x14ac:dyDescent="0.25">
      <c r="A27" s="6" t="s">
        <v>44</v>
      </c>
      <c r="B27" s="8" t="s">
        <v>62</v>
      </c>
      <c r="C27" s="3" t="s">
        <v>29</v>
      </c>
      <c r="D27" s="3"/>
      <c r="E27" s="22">
        <v>1564.68</v>
      </c>
      <c r="H27" s="16"/>
    </row>
    <row r="28" spans="1:8" x14ac:dyDescent="0.25">
      <c r="A28" s="6" t="s">
        <v>41</v>
      </c>
      <c r="B28" s="8" t="s">
        <v>62</v>
      </c>
      <c r="C28" s="3" t="s">
        <v>29</v>
      </c>
      <c r="D28" s="3"/>
      <c r="E28" s="22">
        <v>0</v>
      </c>
      <c r="H28" s="16"/>
    </row>
    <row r="29" spans="1:8" x14ac:dyDescent="0.25">
      <c r="A29" s="6" t="s">
        <v>27</v>
      </c>
      <c r="B29" s="8" t="s">
        <v>62</v>
      </c>
      <c r="C29" s="3" t="s">
        <v>29</v>
      </c>
      <c r="D29" s="3"/>
      <c r="E29" s="22">
        <v>523.5</v>
      </c>
      <c r="H29" s="16"/>
    </row>
    <row r="30" spans="1:8" s="27" customFormat="1" ht="30" x14ac:dyDescent="0.25">
      <c r="A30" s="34" t="s">
        <v>66</v>
      </c>
      <c r="B30" s="8" t="s">
        <v>70</v>
      </c>
      <c r="C30" s="26" t="s">
        <v>72</v>
      </c>
      <c r="D30" s="26">
        <v>4</v>
      </c>
      <c r="E30" s="22">
        <f>D30*333.76</f>
        <v>1335.04</v>
      </c>
    </row>
    <row r="31" spans="1:8" s="27" customFormat="1" x14ac:dyDescent="0.25">
      <c r="A31" s="19" t="s">
        <v>67</v>
      </c>
      <c r="B31" s="8" t="s">
        <v>71</v>
      </c>
      <c r="C31" s="26" t="s">
        <v>29</v>
      </c>
      <c r="D31" s="26"/>
      <c r="E31" s="22">
        <v>108675</v>
      </c>
    </row>
    <row r="32" spans="1:8" s="27" customFormat="1" x14ac:dyDescent="0.25">
      <c r="A32" s="19" t="s">
        <v>69</v>
      </c>
      <c r="B32" s="8" t="s">
        <v>71</v>
      </c>
      <c r="C32" s="26" t="s">
        <v>72</v>
      </c>
      <c r="D32" s="26">
        <v>3</v>
      </c>
      <c r="E32" s="22">
        <f>D32*333.76</f>
        <v>1001.28</v>
      </c>
    </row>
    <row r="33" spans="1:8" ht="30" x14ac:dyDescent="0.25">
      <c r="A33" s="19" t="s">
        <v>68</v>
      </c>
      <c r="B33" s="8" t="s">
        <v>71</v>
      </c>
      <c r="C33" s="3"/>
      <c r="D33" s="3"/>
      <c r="E33" s="7">
        <v>9642.3799999999992</v>
      </c>
      <c r="H33" s="16"/>
    </row>
    <row r="34" spans="1:8" s="12" customFormat="1" x14ac:dyDescent="0.25">
      <c r="A34" s="9" t="s">
        <v>30</v>
      </c>
      <c r="B34" s="20"/>
      <c r="C34" s="10"/>
      <c r="D34" s="10"/>
      <c r="E34" s="11">
        <f>SUM(E22:E33)</f>
        <v>292157.91200000001</v>
      </c>
    </row>
    <row r="36" spans="1:8" ht="29.25" customHeight="1" x14ac:dyDescent="0.25">
      <c r="A36" s="89" t="s">
        <v>73</v>
      </c>
      <c r="B36" s="89"/>
      <c r="C36" s="89"/>
      <c r="D36" s="89"/>
      <c r="E36" s="89"/>
    </row>
    <row r="37" spans="1:8" ht="29.25" customHeight="1" x14ac:dyDescent="0.25">
      <c r="A37" s="83" t="s">
        <v>21</v>
      </c>
      <c r="B37" s="83"/>
      <c r="C37" s="83"/>
      <c r="D37" s="83"/>
      <c r="E37" s="83"/>
    </row>
    <row r="38" spans="1:8" x14ac:dyDescent="0.25">
      <c r="A38" s="83" t="s">
        <v>20</v>
      </c>
      <c r="B38" s="83"/>
      <c r="C38" s="83"/>
      <c r="D38" s="83"/>
      <c r="E38" s="83"/>
    </row>
    <row r="39" spans="1:8" ht="29.25" customHeight="1" x14ac:dyDescent="0.25">
      <c r="A39" s="83" t="s">
        <v>31</v>
      </c>
      <c r="B39" s="83"/>
      <c r="C39" s="83"/>
      <c r="D39" s="83"/>
      <c r="E39" s="83"/>
    </row>
    <row r="40" spans="1:8" x14ac:dyDescent="0.25">
      <c r="A40" s="83" t="s">
        <v>18</v>
      </c>
      <c r="B40" s="83"/>
      <c r="C40" s="83"/>
      <c r="D40" s="83"/>
      <c r="E40" s="83"/>
    </row>
    <row r="41" spans="1:8" x14ac:dyDescent="0.25">
      <c r="A41" s="87" t="s">
        <v>5</v>
      </c>
      <c r="B41" s="87"/>
      <c r="C41" s="87"/>
      <c r="D41" s="87"/>
      <c r="E41" s="87"/>
    </row>
    <row r="42" spans="1:8" x14ac:dyDescent="0.25">
      <c r="A42" s="83" t="s">
        <v>18</v>
      </c>
      <c r="B42" s="83"/>
      <c r="C42" s="83"/>
      <c r="D42" s="83"/>
      <c r="E42" s="83"/>
    </row>
    <row r="43" spans="1:8" x14ac:dyDescent="0.25">
      <c r="A43" s="90" t="s">
        <v>50</v>
      </c>
      <c r="B43" s="90"/>
      <c r="C43" s="90"/>
      <c r="D43" s="90"/>
      <c r="E43" s="90"/>
    </row>
    <row r="44" spans="1:8" x14ac:dyDescent="0.25">
      <c r="B44" s="91" t="s">
        <v>19</v>
      </c>
      <c r="C44" s="91"/>
      <c r="D44" s="91"/>
      <c r="E44" s="5" t="s">
        <v>6</v>
      </c>
    </row>
    <row r="45" spans="1:8" x14ac:dyDescent="0.25">
      <c r="A45" s="31"/>
      <c r="B45" s="31"/>
      <c r="C45" s="31"/>
      <c r="D45" s="31"/>
      <c r="E45" s="31"/>
    </row>
    <row r="46" spans="1:8" x14ac:dyDescent="0.25">
      <c r="A46" s="90" t="s">
        <v>46</v>
      </c>
      <c r="B46" s="90"/>
      <c r="C46" s="90"/>
      <c r="D46" s="90"/>
      <c r="E46" s="90"/>
    </row>
    <row r="47" spans="1:8" x14ac:dyDescent="0.25">
      <c r="B47" s="91" t="s">
        <v>19</v>
      </c>
      <c r="C47" s="91"/>
      <c r="D47" s="91"/>
      <c r="E47" s="5" t="s">
        <v>6</v>
      </c>
    </row>
    <row r="49" spans="1:2" x14ac:dyDescent="0.25">
      <c r="A49" s="17" t="s">
        <v>47</v>
      </c>
    </row>
    <row r="50" spans="1:2" x14ac:dyDescent="0.25">
      <c r="A50" s="12" t="s">
        <v>32</v>
      </c>
    </row>
    <row r="51" spans="1:2" x14ac:dyDescent="0.25">
      <c r="A51" s="2" t="s">
        <v>36</v>
      </c>
      <c r="B51" s="13">
        <f>'1кв'!B55</f>
        <v>13304.23800000007</v>
      </c>
    </row>
    <row r="52" spans="1:2" x14ac:dyDescent="0.25">
      <c r="A52" s="33" t="s">
        <v>74</v>
      </c>
      <c r="B52" s="14"/>
    </row>
    <row r="53" spans="1:2" x14ac:dyDescent="0.25">
      <c r="A53" s="2" t="s">
        <v>33</v>
      </c>
      <c r="B53" s="14">
        <f>178231.22-49.74</f>
        <v>178181.48</v>
      </c>
    </row>
    <row r="54" spans="1:2" x14ac:dyDescent="0.25">
      <c r="A54" s="2" t="s">
        <v>34</v>
      </c>
      <c r="B54" s="14">
        <f>E34</f>
        <v>292157.91200000001</v>
      </c>
    </row>
    <row r="55" spans="1:2" x14ac:dyDescent="0.25">
      <c r="A55" s="15" t="s">
        <v>35</v>
      </c>
      <c r="B55" s="18">
        <f>B51+B53-B54</f>
        <v>-100672.19399999993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1:E41"/>
    <mergeCell ref="A15:E15"/>
    <mergeCell ref="A16:E16"/>
    <mergeCell ref="A17:E17"/>
    <mergeCell ref="A18:E18"/>
    <mergeCell ref="A19:E19"/>
    <mergeCell ref="A20:E20"/>
    <mergeCell ref="A36:E36"/>
    <mergeCell ref="A37:E37"/>
    <mergeCell ref="A38:E38"/>
    <mergeCell ref="A39:E39"/>
    <mergeCell ref="A40:E40"/>
    <mergeCell ref="A42:E42"/>
    <mergeCell ref="A43:E43"/>
    <mergeCell ref="B44:D44"/>
    <mergeCell ref="A46:E46"/>
    <mergeCell ref="B47:D4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23" zoomScaleSheetLayoutView="100" workbookViewId="0">
      <selection activeCell="B56" sqref="B56"/>
    </sheetView>
  </sheetViews>
  <sheetFormatPr defaultColWidth="9.140625" defaultRowHeight="15" x14ac:dyDescent="0.25"/>
  <cols>
    <col min="1" max="1" width="35.140625" style="2" customWidth="1"/>
    <col min="2" max="2" width="20.28515625" style="2" customWidth="1"/>
    <col min="3" max="3" width="13" style="2" customWidth="1"/>
    <col min="4" max="4" width="13.5703125" style="2" customWidth="1"/>
    <col min="5" max="5" width="14.140625" style="2" customWidth="1"/>
    <col min="6" max="7" width="9.140625" style="2"/>
    <col min="8" max="8" width="12.85546875" style="2" customWidth="1"/>
    <col min="9" max="16384" width="9.140625" style="2"/>
  </cols>
  <sheetData>
    <row r="1" spans="1:5" ht="15.75" x14ac:dyDescent="0.25">
      <c r="A1" s="79" t="s">
        <v>11</v>
      </c>
      <c r="B1" s="79"/>
      <c r="C1" s="79"/>
      <c r="D1" s="79"/>
      <c r="E1" s="79"/>
    </row>
    <row r="2" spans="1:5" ht="33.75" customHeight="1" x14ac:dyDescent="0.25">
      <c r="A2" s="80" t="s">
        <v>12</v>
      </c>
      <c r="B2" s="81"/>
      <c r="C2" s="81"/>
      <c r="D2" s="81"/>
      <c r="E2" s="81"/>
    </row>
    <row r="3" spans="1:5" x14ac:dyDescent="0.25">
      <c r="A3" s="82" t="s">
        <v>63</v>
      </c>
      <c r="B3" s="82"/>
      <c r="C3" s="82"/>
      <c r="D3" s="82"/>
      <c r="E3" s="82"/>
    </row>
    <row r="4" spans="1:5" s="1" customFormat="1" ht="15.75" customHeight="1" x14ac:dyDescent="0.25">
      <c r="A4" s="21" t="s">
        <v>13</v>
      </c>
      <c r="B4" s="4"/>
      <c r="C4" s="4"/>
      <c r="D4" s="24"/>
      <c r="E4" s="23" t="s">
        <v>64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83" t="s">
        <v>0</v>
      </c>
      <c r="B6" s="83"/>
      <c r="C6" s="83"/>
      <c r="D6" s="83"/>
      <c r="E6" s="83"/>
    </row>
    <row r="7" spans="1:5" x14ac:dyDescent="0.25">
      <c r="A7" s="84" t="s">
        <v>24</v>
      </c>
      <c r="B7" s="84"/>
      <c r="C7" s="84"/>
      <c r="D7" s="84"/>
      <c r="E7" s="84"/>
    </row>
    <row r="8" spans="1:5" x14ac:dyDescent="0.25">
      <c r="A8" s="77" t="s">
        <v>1</v>
      </c>
      <c r="B8" s="77"/>
      <c r="C8" s="77"/>
      <c r="D8" s="77"/>
      <c r="E8" s="77"/>
    </row>
    <row r="9" spans="1:5" x14ac:dyDescent="0.25">
      <c r="A9" s="83" t="s">
        <v>48</v>
      </c>
      <c r="B9" s="83"/>
      <c r="C9" s="83"/>
      <c r="D9" s="83"/>
      <c r="E9" s="83"/>
    </row>
    <row r="10" spans="1:5" ht="25.5" customHeight="1" x14ac:dyDescent="0.25">
      <c r="A10" s="85" t="s">
        <v>14</v>
      </c>
      <c r="B10" s="86"/>
      <c r="C10" s="86"/>
      <c r="D10" s="86"/>
      <c r="E10" s="86"/>
    </row>
    <row r="11" spans="1:5" ht="30" customHeight="1" x14ac:dyDescent="0.25">
      <c r="A11" s="83" t="s">
        <v>45</v>
      </c>
      <c r="B11" s="83"/>
      <c r="C11" s="83"/>
      <c r="D11" s="83"/>
      <c r="E11" s="83"/>
    </row>
    <row r="12" spans="1:5" x14ac:dyDescent="0.25">
      <c r="A12" s="77" t="s">
        <v>15</v>
      </c>
      <c r="B12" s="78"/>
      <c r="C12" s="78"/>
      <c r="D12" s="78"/>
      <c r="E12" s="78"/>
    </row>
    <row r="13" spans="1:5" x14ac:dyDescent="0.25">
      <c r="A13" s="83" t="s">
        <v>22</v>
      </c>
      <c r="B13" s="83"/>
      <c r="C13" s="83"/>
      <c r="D13" s="83"/>
      <c r="E13" s="83"/>
    </row>
    <row r="14" spans="1:5" ht="11.25" customHeight="1" x14ac:dyDescent="0.25">
      <c r="A14" s="77" t="s">
        <v>2</v>
      </c>
      <c r="B14" s="78"/>
      <c r="C14" s="78"/>
      <c r="D14" s="78"/>
      <c r="E14" s="78"/>
    </row>
    <row r="15" spans="1:5" x14ac:dyDescent="0.25">
      <c r="A15" s="83" t="s">
        <v>49</v>
      </c>
      <c r="B15" s="83"/>
      <c r="C15" s="83"/>
      <c r="D15" s="83"/>
      <c r="E15" s="83"/>
    </row>
    <row r="16" spans="1:5" ht="10.5" customHeight="1" x14ac:dyDescent="0.25">
      <c r="A16" s="77" t="s">
        <v>16</v>
      </c>
      <c r="B16" s="78"/>
      <c r="C16" s="78"/>
      <c r="D16" s="78"/>
      <c r="E16" s="78"/>
    </row>
    <row r="17" spans="1:8" ht="30.75" customHeight="1" x14ac:dyDescent="0.25">
      <c r="A17" s="83" t="s">
        <v>17</v>
      </c>
      <c r="B17" s="83"/>
      <c r="C17" s="83"/>
      <c r="D17" s="83"/>
      <c r="E17" s="83"/>
    </row>
    <row r="18" spans="1:8" ht="63.75" customHeight="1" x14ac:dyDescent="0.25">
      <c r="A18" s="83" t="s">
        <v>25</v>
      </c>
      <c r="B18" s="83"/>
      <c r="C18" s="83"/>
      <c r="D18" s="83"/>
      <c r="E18" s="83"/>
    </row>
    <row r="19" spans="1:8" ht="33.75" customHeight="1" x14ac:dyDescent="0.25">
      <c r="A19" s="88" t="s">
        <v>26</v>
      </c>
      <c r="B19" s="88"/>
      <c r="C19" s="88"/>
      <c r="D19" s="88"/>
      <c r="E19" s="88"/>
    </row>
    <row r="20" spans="1:8" x14ac:dyDescent="0.25">
      <c r="A20" s="88"/>
      <c r="B20" s="88"/>
      <c r="C20" s="88"/>
      <c r="D20" s="88"/>
      <c r="E20" s="88"/>
      <c r="F20" s="2">
        <v>2106.6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6" t="s">
        <v>39</v>
      </c>
      <c r="B22" s="8" t="s">
        <v>37</v>
      </c>
      <c r="C22" s="3" t="s">
        <v>4</v>
      </c>
      <c r="D22" s="3">
        <v>19.25</v>
      </c>
      <c r="E22" s="7">
        <f>D22*F20*G20</f>
        <v>121656.15</v>
      </c>
      <c r="H22" s="16"/>
    </row>
    <row r="23" spans="1:8" x14ac:dyDescent="0.25">
      <c r="A23" s="6" t="s">
        <v>38</v>
      </c>
      <c r="B23" s="8" t="s">
        <v>23</v>
      </c>
      <c r="C23" s="3" t="s">
        <v>4</v>
      </c>
      <c r="D23" s="3">
        <v>7.13</v>
      </c>
      <c r="E23" s="7">
        <f>D23*F20*G20</f>
        <v>45060.173999999999</v>
      </c>
      <c r="H23" s="16"/>
    </row>
    <row r="24" spans="1:8" ht="30" x14ac:dyDescent="0.25">
      <c r="A24" s="6" t="s">
        <v>40</v>
      </c>
      <c r="B24" s="8" t="s">
        <v>65</v>
      </c>
      <c r="C24" s="3" t="s">
        <v>29</v>
      </c>
      <c r="D24" s="3"/>
      <c r="E24" s="7">
        <v>0</v>
      </c>
      <c r="H24" s="16"/>
    </row>
    <row r="25" spans="1:8" x14ac:dyDescent="0.25">
      <c r="A25" s="6" t="s">
        <v>42</v>
      </c>
      <c r="B25" s="8" t="s">
        <v>65</v>
      </c>
      <c r="C25" s="3" t="s">
        <v>29</v>
      </c>
      <c r="D25" s="3"/>
      <c r="E25" s="22">
        <v>9443.19</v>
      </c>
      <c r="H25" s="16"/>
    </row>
    <row r="26" spans="1:8" x14ac:dyDescent="0.25">
      <c r="A26" s="6" t="s">
        <v>43</v>
      </c>
      <c r="B26" s="8" t="s">
        <v>65</v>
      </c>
      <c r="C26" s="3" t="s">
        <v>29</v>
      </c>
      <c r="D26" s="3"/>
      <c r="E26" s="22">
        <v>3031.04</v>
      </c>
      <c r="H26" s="16"/>
    </row>
    <row r="27" spans="1:8" x14ac:dyDescent="0.25">
      <c r="A27" s="6" t="s">
        <v>44</v>
      </c>
      <c r="B27" s="8" t="s">
        <v>65</v>
      </c>
      <c r="C27" s="3" t="s">
        <v>29</v>
      </c>
      <c r="D27" s="3"/>
      <c r="E27" s="22">
        <v>1729.92</v>
      </c>
      <c r="H27" s="16"/>
    </row>
    <row r="28" spans="1:8" x14ac:dyDescent="0.25">
      <c r="A28" s="6" t="s">
        <v>41</v>
      </c>
      <c r="B28" s="8" t="s">
        <v>65</v>
      </c>
      <c r="C28" s="3" t="s">
        <v>29</v>
      </c>
      <c r="D28" s="3"/>
      <c r="E28" s="22">
        <v>0</v>
      </c>
      <c r="H28" s="16"/>
    </row>
    <row r="29" spans="1:8" x14ac:dyDescent="0.25">
      <c r="A29" s="6" t="s">
        <v>27</v>
      </c>
      <c r="B29" s="8" t="s">
        <v>65</v>
      </c>
      <c r="C29" s="3" t="s">
        <v>29</v>
      </c>
      <c r="D29" s="3"/>
      <c r="E29" s="22">
        <v>10626.4</v>
      </c>
      <c r="H29" s="16"/>
    </row>
    <row r="30" spans="1:8" s="27" customFormat="1" x14ac:dyDescent="0.25">
      <c r="A30" s="25"/>
      <c r="B30" s="8"/>
      <c r="C30" s="26"/>
      <c r="D30" s="26"/>
      <c r="E30" s="22"/>
    </row>
    <row r="31" spans="1:8" s="27" customFormat="1" x14ac:dyDescent="0.25">
      <c r="A31" s="25"/>
      <c r="B31" s="8"/>
      <c r="C31" s="26"/>
      <c r="D31" s="26"/>
      <c r="E31" s="22"/>
    </row>
    <row r="32" spans="1:8" s="12" customFormat="1" x14ac:dyDescent="0.25">
      <c r="A32" s="9" t="s">
        <v>30</v>
      </c>
      <c r="B32" s="20"/>
      <c r="C32" s="10"/>
      <c r="D32" s="10"/>
      <c r="E32" s="11">
        <f>SUM(E22:E31)</f>
        <v>191546.87400000001</v>
      </c>
    </row>
    <row r="34" spans="1:5" ht="29.25" customHeight="1" x14ac:dyDescent="0.25">
      <c r="A34" s="89" t="s">
        <v>75</v>
      </c>
      <c r="B34" s="89"/>
      <c r="C34" s="89"/>
      <c r="D34" s="89"/>
      <c r="E34" s="89"/>
    </row>
    <row r="35" spans="1:5" ht="29.25" customHeight="1" x14ac:dyDescent="0.25">
      <c r="A35" s="83" t="s">
        <v>21</v>
      </c>
      <c r="B35" s="83"/>
      <c r="C35" s="83"/>
      <c r="D35" s="83"/>
      <c r="E35" s="83"/>
    </row>
    <row r="36" spans="1:5" x14ac:dyDescent="0.25">
      <c r="A36" s="83" t="s">
        <v>20</v>
      </c>
      <c r="B36" s="83"/>
      <c r="C36" s="83"/>
      <c r="D36" s="83"/>
      <c r="E36" s="83"/>
    </row>
    <row r="37" spans="1:5" ht="29.25" customHeight="1" x14ac:dyDescent="0.25">
      <c r="A37" s="83" t="s">
        <v>31</v>
      </c>
      <c r="B37" s="83"/>
      <c r="C37" s="83"/>
      <c r="D37" s="83"/>
      <c r="E37" s="83"/>
    </row>
    <row r="38" spans="1:5" x14ac:dyDescent="0.25">
      <c r="A38" s="83" t="s">
        <v>18</v>
      </c>
      <c r="B38" s="83"/>
      <c r="C38" s="83"/>
      <c r="D38" s="83"/>
      <c r="E38" s="83"/>
    </row>
    <row r="39" spans="1:5" x14ac:dyDescent="0.25">
      <c r="A39" s="87" t="s">
        <v>5</v>
      </c>
      <c r="B39" s="87"/>
      <c r="C39" s="87"/>
      <c r="D39" s="87"/>
      <c r="E39" s="87"/>
    </row>
    <row r="40" spans="1:5" x14ac:dyDescent="0.25">
      <c r="A40" s="83" t="s">
        <v>18</v>
      </c>
      <c r="B40" s="83"/>
      <c r="C40" s="83"/>
      <c r="D40" s="83"/>
      <c r="E40" s="83"/>
    </row>
    <row r="41" spans="1:5" x14ac:dyDescent="0.25">
      <c r="A41" s="90" t="s">
        <v>50</v>
      </c>
      <c r="B41" s="90"/>
      <c r="C41" s="90"/>
      <c r="D41" s="90"/>
      <c r="E41" s="90"/>
    </row>
    <row r="42" spans="1:5" x14ac:dyDescent="0.25">
      <c r="B42" s="91" t="s">
        <v>19</v>
      </c>
      <c r="C42" s="91"/>
      <c r="D42" s="91"/>
      <c r="E42" s="5" t="s">
        <v>6</v>
      </c>
    </row>
    <row r="43" spans="1:5" x14ac:dyDescent="0.25">
      <c r="A43" s="31"/>
      <c r="B43" s="31"/>
      <c r="C43" s="31"/>
      <c r="D43" s="31"/>
      <c r="E43" s="31"/>
    </row>
    <row r="44" spans="1:5" x14ac:dyDescent="0.25">
      <c r="A44" s="90" t="s">
        <v>46</v>
      </c>
      <c r="B44" s="90"/>
      <c r="C44" s="90"/>
      <c r="D44" s="90"/>
      <c r="E44" s="90"/>
    </row>
    <row r="45" spans="1:5" x14ac:dyDescent="0.25">
      <c r="B45" s="91" t="s">
        <v>19</v>
      </c>
      <c r="C45" s="91"/>
      <c r="D45" s="91"/>
      <c r="E45" s="5" t="s">
        <v>6</v>
      </c>
    </row>
    <row r="47" spans="1:5" x14ac:dyDescent="0.25">
      <c r="A47" s="17" t="s">
        <v>47</v>
      </c>
    </row>
    <row r="48" spans="1:5" x14ac:dyDescent="0.25">
      <c r="A48" s="12" t="s">
        <v>32</v>
      </c>
    </row>
    <row r="49" spans="1:2" x14ac:dyDescent="0.25">
      <c r="A49" s="2" t="s">
        <v>36</v>
      </c>
      <c r="B49" s="13">
        <f>'2кв'!B55</f>
        <v>-100672.19399999993</v>
      </c>
    </row>
    <row r="50" spans="1:2" x14ac:dyDescent="0.25">
      <c r="A50" s="33" t="s">
        <v>76</v>
      </c>
      <c r="B50" s="14"/>
    </row>
    <row r="51" spans="1:2" x14ac:dyDescent="0.25">
      <c r="A51" s="2" t="s">
        <v>33</v>
      </c>
      <c r="B51" s="14">
        <f>191936.1</f>
        <v>191936.1</v>
      </c>
    </row>
    <row r="52" spans="1:2" x14ac:dyDescent="0.25">
      <c r="A52" s="2" t="s">
        <v>34</v>
      </c>
      <c r="B52" s="14">
        <f>E32</f>
        <v>191546.87400000001</v>
      </c>
    </row>
    <row r="53" spans="1:2" x14ac:dyDescent="0.25">
      <c r="A53" s="15" t="s">
        <v>35</v>
      </c>
      <c r="B53" s="18">
        <f>B49+B51-B52</f>
        <v>-100282.96799999994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40:E40"/>
    <mergeCell ref="A41:E41"/>
    <mergeCell ref="B42:D42"/>
    <mergeCell ref="A44:E44"/>
    <mergeCell ref="B45:D4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35" zoomScaleSheetLayoutView="100" workbookViewId="0">
      <selection activeCell="C51" sqref="C51"/>
    </sheetView>
  </sheetViews>
  <sheetFormatPr defaultColWidth="9.140625" defaultRowHeight="15" x14ac:dyDescent="0.25"/>
  <cols>
    <col min="1" max="1" width="35.140625" style="2" customWidth="1"/>
    <col min="2" max="2" width="20.28515625" style="2" customWidth="1"/>
    <col min="3" max="3" width="13" style="2" customWidth="1"/>
    <col min="4" max="4" width="13.5703125" style="2" customWidth="1"/>
    <col min="5" max="5" width="14.140625" style="2" customWidth="1"/>
    <col min="6" max="7" width="9.140625" style="2"/>
    <col min="8" max="8" width="12.85546875" style="2" customWidth="1"/>
    <col min="9" max="16384" width="9.140625" style="2"/>
  </cols>
  <sheetData>
    <row r="1" spans="1:5" ht="15.75" x14ac:dyDescent="0.25">
      <c r="A1" s="79" t="s">
        <v>11</v>
      </c>
      <c r="B1" s="79"/>
      <c r="C1" s="79"/>
      <c r="D1" s="79"/>
      <c r="E1" s="79"/>
    </row>
    <row r="2" spans="1:5" ht="33.75" customHeight="1" x14ac:dyDescent="0.25">
      <c r="A2" s="80" t="s">
        <v>12</v>
      </c>
      <c r="B2" s="81"/>
      <c r="C2" s="81"/>
      <c r="D2" s="81"/>
      <c r="E2" s="81"/>
    </row>
    <row r="3" spans="1:5" x14ac:dyDescent="0.25">
      <c r="A3" s="82" t="s">
        <v>77</v>
      </c>
      <c r="B3" s="82"/>
      <c r="C3" s="82"/>
      <c r="D3" s="82"/>
      <c r="E3" s="82"/>
    </row>
    <row r="4" spans="1:5" s="1" customFormat="1" ht="15.75" customHeight="1" x14ac:dyDescent="0.25">
      <c r="A4" s="21" t="s">
        <v>13</v>
      </c>
      <c r="B4" s="4"/>
      <c r="C4" s="4"/>
      <c r="D4" s="2"/>
      <c r="E4" s="38">
        <v>46022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83" t="s">
        <v>0</v>
      </c>
      <c r="B6" s="83"/>
      <c r="C6" s="83"/>
      <c r="D6" s="83"/>
      <c r="E6" s="83"/>
    </row>
    <row r="7" spans="1:5" x14ac:dyDescent="0.25">
      <c r="A7" s="84" t="s">
        <v>24</v>
      </c>
      <c r="B7" s="84"/>
      <c r="C7" s="84"/>
      <c r="D7" s="84"/>
      <c r="E7" s="84"/>
    </row>
    <row r="8" spans="1:5" x14ac:dyDescent="0.25">
      <c r="A8" s="77" t="s">
        <v>1</v>
      </c>
      <c r="B8" s="77"/>
      <c r="C8" s="77"/>
      <c r="D8" s="77"/>
      <c r="E8" s="77"/>
    </row>
    <row r="9" spans="1:5" x14ac:dyDescent="0.25">
      <c r="A9" s="83" t="s">
        <v>48</v>
      </c>
      <c r="B9" s="83"/>
      <c r="C9" s="83"/>
      <c r="D9" s="83"/>
      <c r="E9" s="83"/>
    </row>
    <row r="10" spans="1:5" ht="25.5" customHeight="1" x14ac:dyDescent="0.25">
      <c r="A10" s="85" t="s">
        <v>14</v>
      </c>
      <c r="B10" s="86"/>
      <c r="C10" s="86"/>
      <c r="D10" s="86"/>
      <c r="E10" s="86"/>
    </row>
    <row r="11" spans="1:5" ht="30" customHeight="1" x14ac:dyDescent="0.25">
      <c r="A11" s="83" t="s">
        <v>45</v>
      </c>
      <c r="B11" s="83"/>
      <c r="C11" s="83"/>
      <c r="D11" s="83"/>
      <c r="E11" s="83"/>
    </row>
    <row r="12" spans="1:5" x14ac:dyDescent="0.25">
      <c r="A12" s="77" t="s">
        <v>15</v>
      </c>
      <c r="B12" s="78"/>
      <c r="C12" s="78"/>
      <c r="D12" s="78"/>
      <c r="E12" s="78"/>
    </row>
    <row r="13" spans="1:5" x14ac:dyDescent="0.25">
      <c r="A13" s="83" t="s">
        <v>22</v>
      </c>
      <c r="B13" s="83"/>
      <c r="C13" s="83"/>
      <c r="D13" s="83"/>
      <c r="E13" s="83"/>
    </row>
    <row r="14" spans="1:5" ht="11.25" customHeight="1" x14ac:dyDescent="0.25">
      <c r="A14" s="77" t="s">
        <v>2</v>
      </c>
      <c r="B14" s="78"/>
      <c r="C14" s="78"/>
      <c r="D14" s="78"/>
      <c r="E14" s="78"/>
    </row>
    <row r="15" spans="1:5" x14ac:dyDescent="0.25">
      <c r="A15" s="83" t="s">
        <v>49</v>
      </c>
      <c r="B15" s="83"/>
      <c r="C15" s="83"/>
      <c r="D15" s="83"/>
      <c r="E15" s="83"/>
    </row>
    <row r="16" spans="1:5" ht="10.5" customHeight="1" x14ac:dyDescent="0.25">
      <c r="A16" s="77" t="s">
        <v>16</v>
      </c>
      <c r="B16" s="78"/>
      <c r="C16" s="78"/>
      <c r="D16" s="78"/>
      <c r="E16" s="78"/>
    </row>
    <row r="17" spans="1:8" ht="30.75" customHeight="1" x14ac:dyDescent="0.25">
      <c r="A17" s="83" t="s">
        <v>17</v>
      </c>
      <c r="B17" s="83"/>
      <c r="C17" s="83"/>
      <c r="D17" s="83"/>
      <c r="E17" s="83"/>
    </row>
    <row r="18" spans="1:8" ht="63.75" customHeight="1" x14ac:dyDescent="0.25">
      <c r="A18" s="83" t="s">
        <v>25</v>
      </c>
      <c r="B18" s="83"/>
      <c r="C18" s="83"/>
      <c r="D18" s="83"/>
      <c r="E18" s="83"/>
    </row>
    <row r="19" spans="1:8" ht="33.75" customHeight="1" x14ac:dyDescent="0.25">
      <c r="A19" s="88" t="s">
        <v>26</v>
      </c>
      <c r="B19" s="88"/>
      <c r="C19" s="88"/>
      <c r="D19" s="88"/>
      <c r="E19" s="88"/>
    </row>
    <row r="20" spans="1:8" x14ac:dyDescent="0.25">
      <c r="A20" s="88"/>
      <c r="B20" s="88"/>
      <c r="C20" s="88"/>
      <c r="D20" s="88"/>
      <c r="E20" s="88"/>
      <c r="F20" s="2">
        <v>2106.6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6" t="s">
        <v>39</v>
      </c>
      <c r="B22" s="8" t="s">
        <v>37</v>
      </c>
      <c r="C22" s="3" t="s">
        <v>4</v>
      </c>
      <c r="D22" s="3">
        <v>19.25</v>
      </c>
      <c r="E22" s="7">
        <f>D22*F20*G20</f>
        <v>121656.15</v>
      </c>
      <c r="H22" s="16"/>
    </row>
    <row r="23" spans="1:8" x14ac:dyDescent="0.25">
      <c r="A23" s="6" t="s">
        <v>38</v>
      </c>
      <c r="B23" s="8" t="s">
        <v>23</v>
      </c>
      <c r="C23" s="3" t="s">
        <v>4</v>
      </c>
      <c r="D23" s="3">
        <v>7.13</v>
      </c>
      <c r="E23" s="7">
        <f>D23*F20*G20</f>
        <v>45060.173999999999</v>
      </c>
      <c r="H23" s="16"/>
    </row>
    <row r="24" spans="1:8" ht="30" x14ac:dyDescent="0.25">
      <c r="A24" s="6" t="s">
        <v>40</v>
      </c>
      <c r="B24" s="8" t="s">
        <v>78</v>
      </c>
      <c r="C24" s="3" t="s">
        <v>29</v>
      </c>
      <c r="D24" s="3"/>
      <c r="E24" s="7">
        <v>0</v>
      </c>
      <c r="H24" s="16"/>
    </row>
    <row r="25" spans="1:8" x14ac:dyDescent="0.25">
      <c r="A25" s="6" t="s">
        <v>42</v>
      </c>
      <c r="B25" s="8" t="s">
        <v>78</v>
      </c>
      <c r="C25" s="3" t="s">
        <v>29</v>
      </c>
      <c r="D25" s="3"/>
      <c r="E25" s="73">
        <v>3147.73</v>
      </c>
      <c r="H25" s="16"/>
    </row>
    <row r="26" spans="1:8" x14ac:dyDescent="0.25">
      <c r="A26" s="6" t="s">
        <v>43</v>
      </c>
      <c r="B26" s="8" t="s">
        <v>78</v>
      </c>
      <c r="C26" s="3" t="s">
        <v>29</v>
      </c>
      <c r="D26" s="3"/>
      <c r="E26" s="73">
        <v>576.64</v>
      </c>
      <c r="H26" s="16"/>
    </row>
    <row r="27" spans="1:8" x14ac:dyDescent="0.25">
      <c r="A27" s="6" t="s">
        <v>44</v>
      </c>
      <c r="B27" s="8" t="s">
        <v>78</v>
      </c>
      <c r="C27" s="3" t="s">
        <v>29</v>
      </c>
      <c r="D27" s="3"/>
      <c r="E27" s="73">
        <f>1474.08+307.84+1296.48</f>
        <v>3078.3999999999996</v>
      </c>
      <c r="H27" s="16"/>
    </row>
    <row r="28" spans="1:8" x14ac:dyDescent="0.25">
      <c r="A28" s="6" t="s">
        <v>41</v>
      </c>
      <c r="B28" s="8" t="s">
        <v>78</v>
      </c>
      <c r="C28" s="3" t="s">
        <v>29</v>
      </c>
      <c r="D28" s="3"/>
      <c r="E28" s="73">
        <v>0</v>
      </c>
      <c r="F28" s="74">
        <f>SUM(E25:E28)</f>
        <v>6802.7699999999995</v>
      </c>
      <c r="H28" s="16"/>
    </row>
    <row r="29" spans="1:8" x14ac:dyDescent="0.25">
      <c r="A29" s="6" t="s">
        <v>27</v>
      </c>
      <c r="B29" s="8" t="s">
        <v>78</v>
      </c>
      <c r="C29" s="3" t="s">
        <v>29</v>
      </c>
      <c r="D29" s="3"/>
      <c r="E29" s="22">
        <v>6000</v>
      </c>
      <c r="H29" s="16"/>
    </row>
    <row r="30" spans="1:8" s="27" customFormat="1" ht="30" x14ac:dyDescent="0.25">
      <c r="A30" s="72" t="s">
        <v>100</v>
      </c>
      <c r="B30" s="8" t="s">
        <v>101</v>
      </c>
      <c r="C30" s="26" t="s">
        <v>72</v>
      </c>
      <c r="D30" s="26">
        <v>1.5</v>
      </c>
      <c r="E30" s="22">
        <f>D30*333.76</f>
        <v>500.64</v>
      </c>
    </row>
    <row r="31" spans="1:8" s="12" customFormat="1" x14ac:dyDescent="0.25">
      <c r="A31" s="9" t="s">
        <v>30</v>
      </c>
      <c r="B31" s="20"/>
      <c r="C31" s="10"/>
      <c r="D31" s="10"/>
      <c r="E31" s="11">
        <f>SUM(E22:E30)</f>
        <v>180019.73400000003</v>
      </c>
    </row>
    <row r="33" spans="1:5" ht="29.25" customHeight="1" x14ac:dyDescent="0.25">
      <c r="A33" s="89" t="s">
        <v>102</v>
      </c>
      <c r="B33" s="89"/>
      <c r="C33" s="89"/>
      <c r="D33" s="89"/>
      <c r="E33" s="89"/>
    </row>
    <row r="34" spans="1:5" ht="29.25" customHeight="1" x14ac:dyDescent="0.25">
      <c r="A34" s="83" t="s">
        <v>21</v>
      </c>
      <c r="B34" s="83"/>
      <c r="C34" s="83"/>
      <c r="D34" s="83"/>
      <c r="E34" s="83"/>
    </row>
    <row r="35" spans="1:5" x14ac:dyDescent="0.25">
      <c r="A35" s="83" t="s">
        <v>20</v>
      </c>
      <c r="B35" s="83"/>
      <c r="C35" s="83"/>
      <c r="D35" s="83"/>
      <c r="E35" s="83"/>
    </row>
    <row r="36" spans="1:5" ht="29.25" customHeight="1" x14ac:dyDescent="0.25">
      <c r="A36" s="83" t="s">
        <v>31</v>
      </c>
      <c r="B36" s="83"/>
      <c r="C36" s="83"/>
      <c r="D36" s="83"/>
      <c r="E36" s="83"/>
    </row>
    <row r="37" spans="1:5" x14ac:dyDescent="0.25">
      <c r="A37" s="83" t="s">
        <v>18</v>
      </c>
      <c r="B37" s="83"/>
      <c r="C37" s="83"/>
      <c r="D37" s="83"/>
      <c r="E37" s="83"/>
    </row>
    <row r="38" spans="1:5" x14ac:dyDescent="0.25">
      <c r="A38" s="87" t="s">
        <v>5</v>
      </c>
      <c r="B38" s="87"/>
      <c r="C38" s="87"/>
      <c r="D38" s="87"/>
      <c r="E38" s="87"/>
    </row>
    <row r="39" spans="1:5" x14ac:dyDescent="0.25">
      <c r="A39" s="83" t="s">
        <v>18</v>
      </c>
      <c r="B39" s="83"/>
      <c r="C39" s="83"/>
      <c r="D39" s="83"/>
      <c r="E39" s="83"/>
    </row>
    <row r="40" spans="1:5" x14ac:dyDescent="0.25">
      <c r="A40" s="90" t="s">
        <v>50</v>
      </c>
      <c r="B40" s="90"/>
      <c r="C40" s="90"/>
      <c r="D40" s="90"/>
      <c r="E40" s="90"/>
    </row>
    <row r="41" spans="1:5" x14ac:dyDescent="0.25">
      <c r="B41" s="91" t="s">
        <v>19</v>
      </c>
      <c r="C41" s="91"/>
      <c r="D41" s="91"/>
      <c r="E41" s="5" t="s">
        <v>6</v>
      </c>
    </row>
    <row r="42" spans="1:5" x14ac:dyDescent="0.25">
      <c r="A42" s="35"/>
      <c r="B42" s="35"/>
      <c r="C42" s="35"/>
      <c r="D42" s="35"/>
      <c r="E42" s="35"/>
    </row>
    <row r="43" spans="1:5" x14ac:dyDescent="0.25">
      <c r="A43" s="90" t="s">
        <v>46</v>
      </c>
      <c r="B43" s="90"/>
      <c r="C43" s="90"/>
      <c r="D43" s="90"/>
      <c r="E43" s="90"/>
    </row>
    <row r="44" spans="1:5" x14ac:dyDescent="0.25">
      <c r="B44" s="91" t="s">
        <v>19</v>
      </c>
      <c r="C44" s="91"/>
      <c r="D44" s="91"/>
      <c r="E44" s="5" t="s">
        <v>6</v>
      </c>
    </row>
    <row r="46" spans="1:5" x14ac:dyDescent="0.25">
      <c r="A46" s="17" t="s">
        <v>47</v>
      </c>
    </row>
    <row r="47" spans="1:5" x14ac:dyDescent="0.25">
      <c r="A47" s="12" t="s">
        <v>32</v>
      </c>
    </row>
    <row r="48" spans="1:5" x14ac:dyDescent="0.25">
      <c r="A48" s="2" t="s">
        <v>36</v>
      </c>
      <c r="B48" s="13">
        <f>'3кв'!B53</f>
        <v>-100282.96799999994</v>
      </c>
    </row>
    <row r="49" spans="1:2" x14ac:dyDescent="0.25">
      <c r="A49" s="37" t="s">
        <v>103</v>
      </c>
      <c r="B49" s="14"/>
    </row>
    <row r="50" spans="1:2" x14ac:dyDescent="0.25">
      <c r="A50" s="2" t="s">
        <v>33</v>
      </c>
      <c r="B50" s="14">
        <f>218046.61-172.08</f>
        <v>217874.53</v>
      </c>
    </row>
    <row r="51" spans="1:2" x14ac:dyDescent="0.25">
      <c r="A51" s="2" t="s">
        <v>34</v>
      </c>
      <c r="B51" s="14">
        <f>E31</f>
        <v>180019.73400000003</v>
      </c>
    </row>
    <row r="52" spans="1:2" x14ac:dyDescent="0.25">
      <c r="A52" s="15" t="s">
        <v>35</v>
      </c>
      <c r="B52" s="18">
        <f>B48+B50-B51</f>
        <v>-62428.171999999962</v>
      </c>
    </row>
  </sheetData>
  <mergeCells count="29">
    <mergeCell ref="A39:E39"/>
    <mergeCell ref="A40:E40"/>
    <mergeCell ref="B41:D41"/>
    <mergeCell ref="A43:E43"/>
    <mergeCell ref="B44:D44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topLeftCell="A19" zoomScaleSheetLayoutView="100" workbookViewId="0">
      <selection activeCell="C27" sqref="C27"/>
    </sheetView>
  </sheetViews>
  <sheetFormatPr defaultRowHeight="15.75" x14ac:dyDescent="0.25"/>
  <cols>
    <col min="1" max="1" width="10.5703125" style="1" customWidth="1"/>
    <col min="2" max="2" width="64.140625" style="1" customWidth="1"/>
    <col min="3" max="3" width="16.140625" style="1" customWidth="1"/>
    <col min="4" max="4" width="11.85546875" style="1" customWidth="1"/>
    <col min="5" max="5" width="40.85546875" style="1" customWidth="1"/>
    <col min="6" max="6" width="9" style="1" customWidth="1"/>
    <col min="7" max="7" width="3.85546875" style="1" bestFit="1" customWidth="1"/>
    <col min="8" max="8" width="3" style="1" bestFit="1" customWidth="1"/>
    <col min="9" max="9" width="11.140625" style="1" customWidth="1"/>
    <col min="10" max="16384" width="9.140625" style="1"/>
  </cols>
  <sheetData>
    <row r="1" spans="1:4" x14ac:dyDescent="0.25">
      <c r="A1" s="93" t="s">
        <v>79</v>
      </c>
      <c r="B1" s="93"/>
      <c r="C1" s="93"/>
      <c r="D1" s="39"/>
    </row>
    <row r="2" spans="1:4" x14ac:dyDescent="0.25">
      <c r="A2" s="94" t="s">
        <v>80</v>
      </c>
      <c r="B2" s="94"/>
      <c r="C2" s="94"/>
      <c r="D2" s="40"/>
    </row>
    <row r="3" spans="1:4" x14ac:dyDescent="0.25">
      <c r="A3" s="94" t="s">
        <v>98</v>
      </c>
      <c r="B3" s="94"/>
      <c r="C3" s="94"/>
      <c r="D3" s="40"/>
    </row>
    <row r="4" spans="1:4" x14ac:dyDescent="0.25">
      <c r="A4" s="93" t="s">
        <v>81</v>
      </c>
      <c r="B4" s="93"/>
      <c r="C4" s="93"/>
      <c r="D4" s="39"/>
    </row>
    <row r="5" spans="1:4" x14ac:dyDescent="0.25">
      <c r="A5" s="92"/>
      <c r="B5" s="92"/>
      <c r="C5" s="92"/>
    </row>
    <row r="6" spans="1:4" x14ac:dyDescent="0.25">
      <c r="A6" s="40"/>
      <c r="B6" s="41" t="s">
        <v>82</v>
      </c>
      <c r="C6" s="42">
        <f>'1кв'!B51</f>
        <v>69134.12</v>
      </c>
      <c r="D6" s="43"/>
    </row>
    <row r="7" spans="1:4" x14ac:dyDescent="0.25">
      <c r="A7" s="44" t="s">
        <v>83</v>
      </c>
      <c r="B7" s="41" t="s">
        <v>104</v>
      </c>
      <c r="C7" s="42"/>
      <c r="D7" s="43"/>
    </row>
    <row r="8" spans="1:4" x14ac:dyDescent="0.25">
      <c r="A8" s="40"/>
      <c r="B8" s="45" t="s">
        <v>84</v>
      </c>
      <c r="C8" s="42"/>
      <c r="D8" s="43"/>
    </row>
    <row r="9" spans="1:4" x14ac:dyDescent="0.25">
      <c r="A9" s="40"/>
      <c r="B9" s="46" t="s">
        <v>85</v>
      </c>
      <c r="C9" s="42"/>
      <c r="D9" s="43"/>
    </row>
    <row r="10" spans="1:4" x14ac:dyDescent="0.25">
      <c r="A10" s="40"/>
      <c r="B10" s="46" t="s">
        <v>105</v>
      </c>
      <c r="C10" s="42"/>
      <c r="D10" s="43"/>
    </row>
    <row r="11" spans="1:4" x14ac:dyDescent="0.25">
      <c r="A11" s="40"/>
      <c r="B11" s="46" t="s">
        <v>106</v>
      </c>
      <c r="C11" s="42"/>
      <c r="D11" s="43"/>
    </row>
    <row r="12" spans="1:4" x14ac:dyDescent="0.25">
      <c r="A12" s="40"/>
      <c r="B12" s="46" t="s">
        <v>107</v>
      </c>
      <c r="C12" s="42"/>
      <c r="D12" s="43"/>
    </row>
    <row r="13" spans="1:4" x14ac:dyDescent="0.25">
      <c r="B13" s="47" t="s">
        <v>86</v>
      </c>
      <c r="C13" s="48">
        <f>'1кв'!B53+'2кв'!B53+'3кв'!B51+'4кв'!B50</f>
        <v>782598.25</v>
      </c>
      <c r="D13" s="49"/>
    </row>
    <row r="14" spans="1:4" x14ac:dyDescent="0.25">
      <c r="A14" s="50"/>
      <c r="B14" s="47" t="s">
        <v>87</v>
      </c>
      <c r="C14" s="51">
        <f>SUM(C10:C13)</f>
        <v>782598.25</v>
      </c>
      <c r="D14" s="43"/>
    </row>
    <row r="15" spans="1:4" x14ac:dyDescent="0.25">
      <c r="B15" s="95"/>
      <c r="C15" s="95"/>
      <c r="D15" s="52"/>
    </row>
    <row r="16" spans="1:4" ht="17.25" customHeight="1" x14ac:dyDescent="0.25">
      <c r="A16" s="53" t="s">
        <v>88</v>
      </c>
      <c r="B16" s="54" t="s">
        <v>89</v>
      </c>
      <c r="C16" s="48">
        <f>'1кв'!E22+'2кв'!E22+'3кв'!E22+'4кв'!E22</f>
        <v>474996.16799999995</v>
      </c>
      <c r="D16" s="52"/>
    </row>
    <row r="17" spans="1:9" ht="15" customHeight="1" x14ac:dyDescent="0.25">
      <c r="A17" s="53"/>
      <c r="B17" s="55" t="s">
        <v>38</v>
      </c>
      <c r="C17" s="48">
        <f>'1кв'!E23+'2кв'!E23+'3кв'!E23+'4кв'!E23</f>
        <v>172404.14399999997</v>
      </c>
      <c r="D17" s="52"/>
    </row>
    <row r="18" spans="1:9" x14ac:dyDescent="0.25">
      <c r="A18" s="53"/>
      <c r="B18" s="56" t="s">
        <v>90</v>
      </c>
      <c r="C18" s="48">
        <f>'1кв'!E24+'2кв'!E24+'3кв'!E24+'4кв'!E24</f>
        <v>0</v>
      </c>
      <c r="D18" s="52"/>
    </row>
    <row r="19" spans="1:9" x14ac:dyDescent="0.25">
      <c r="A19" s="53"/>
      <c r="B19" s="46" t="s">
        <v>42</v>
      </c>
      <c r="C19" s="48">
        <f>'1кв'!E25+'2кв'!E25+'3кв'!E25+'4кв'!E25</f>
        <v>23582.289999999997</v>
      </c>
      <c r="D19" s="52"/>
    </row>
    <row r="20" spans="1:9" x14ac:dyDescent="0.25">
      <c r="A20" s="53"/>
      <c r="B20" s="46" t="s">
        <v>43</v>
      </c>
      <c r="C20" s="48">
        <f>'1кв'!E26+'2кв'!E26+'3кв'!E26+'4кв'!E26</f>
        <v>9083.2099999999991</v>
      </c>
      <c r="D20" s="52"/>
    </row>
    <row r="21" spans="1:9" x14ac:dyDescent="0.25">
      <c r="A21" s="53"/>
      <c r="B21" s="46" t="s">
        <v>44</v>
      </c>
      <c r="C21" s="48">
        <f>'1кв'!E27+'2кв'!E27+'3кв'!E27+'4кв'!E27</f>
        <v>6906.46</v>
      </c>
      <c r="D21" s="52"/>
    </row>
    <row r="22" spans="1:9" x14ac:dyDescent="0.25">
      <c r="A22" s="53"/>
      <c r="B22" s="46" t="s">
        <v>41</v>
      </c>
      <c r="C22" s="48">
        <f>'1кв'!E28+'2кв'!E28+'3кв'!E28+'4кв'!E28</f>
        <v>0</v>
      </c>
      <c r="D22" s="52">
        <f>SUM(C19:C22)</f>
        <v>39571.96</v>
      </c>
    </row>
    <row r="23" spans="1:9" x14ac:dyDescent="0.25">
      <c r="B23" s="46" t="s">
        <v>27</v>
      </c>
      <c r="C23" s="48">
        <f>'1кв'!E29+'2кв'!E29+'3кв'!E29+'4кв'!E29</f>
        <v>19446.73</v>
      </c>
      <c r="D23" s="52"/>
      <c r="E23" s="57"/>
    </row>
    <row r="24" spans="1:9" x14ac:dyDescent="0.25">
      <c r="A24" s="53"/>
      <c r="B24" s="58" t="s">
        <v>99</v>
      </c>
      <c r="C24" s="59">
        <f>'1кв'!E32+'2кв'!E30+'2кв'!E32+'4кв'!E30</f>
        <v>5507.04</v>
      </c>
      <c r="D24" s="52"/>
    </row>
    <row r="25" spans="1:9" x14ac:dyDescent="0.25">
      <c r="A25" s="53"/>
      <c r="B25" s="45" t="s">
        <v>91</v>
      </c>
      <c r="C25" s="59">
        <f>SUM(C27:C30)</f>
        <v>202234.5</v>
      </c>
      <c r="D25" s="52"/>
    </row>
    <row r="26" spans="1:9" x14ac:dyDescent="0.25">
      <c r="A26" s="53"/>
      <c r="B26" s="45" t="s">
        <v>84</v>
      </c>
      <c r="C26" s="59"/>
      <c r="D26" s="52"/>
      <c r="G26" s="57"/>
    </row>
    <row r="27" spans="1:9" x14ac:dyDescent="0.25">
      <c r="A27" s="53"/>
      <c r="B27" s="25" t="s">
        <v>108</v>
      </c>
      <c r="C27" s="61">
        <f>'1кв'!E30</f>
        <v>55991.32</v>
      </c>
      <c r="D27" s="52"/>
      <c r="E27" s="92"/>
      <c r="F27" s="92"/>
      <c r="G27" s="92"/>
      <c r="H27" s="92"/>
      <c r="I27" s="92"/>
    </row>
    <row r="28" spans="1:9" x14ac:dyDescent="0.25">
      <c r="A28" s="53"/>
      <c r="B28" s="25" t="s">
        <v>54</v>
      </c>
      <c r="C28" s="61">
        <f>'1кв'!E31</f>
        <v>27925.8</v>
      </c>
      <c r="D28" s="52"/>
    </row>
    <row r="29" spans="1:9" x14ac:dyDescent="0.25">
      <c r="A29" s="53"/>
      <c r="B29" s="25" t="s">
        <v>67</v>
      </c>
      <c r="C29" s="61">
        <f>'2кв'!E31</f>
        <v>108675</v>
      </c>
      <c r="D29" s="52"/>
    </row>
    <row r="30" spans="1:9" x14ac:dyDescent="0.25">
      <c r="A30" s="53"/>
      <c r="B30" s="60" t="s">
        <v>68</v>
      </c>
      <c r="C30" s="61">
        <f>'2кв'!E33</f>
        <v>9642.3799999999992</v>
      </c>
      <c r="D30" s="52"/>
      <c r="E30" s="67"/>
      <c r="F30" s="68"/>
      <c r="G30" s="69"/>
      <c r="H30" s="69"/>
      <c r="I30" s="70"/>
    </row>
    <row r="31" spans="1:9" x14ac:dyDescent="0.25">
      <c r="A31" s="53"/>
      <c r="B31" s="60"/>
      <c r="C31" s="61"/>
      <c r="D31" s="52"/>
      <c r="E31" s="67"/>
      <c r="F31" s="68"/>
      <c r="G31" s="69"/>
      <c r="H31" s="69"/>
      <c r="I31" s="70"/>
    </row>
    <row r="32" spans="1:9" x14ac:dyDescent="0.25">
      <c r="B32" s="62" t="s">
        <v>92</v>
      </c>
      <c r="C32" s="63">
        <f>SUM(C16:C25)</f>
        <v>914160.5419999999</v>
      </c>
      <c r="D32" s="52"/>
      <c r="E32" s="67"/>
      <c r="F32" s="68"/>
      <c r="G32" s="69"/>
      <c r="H32" s="69"/>
      <c r="I32" s="71"/>
    </row>
    <row r="33" spans="1:9" x14ac:dyDescent="0.25">
      <c r="B33" s="62" t="s">
        <v>97</v>
      </c>
      <c r="C33" s="64">
        <f>C6+C14-C32</f>
        <v>-62428.171999999904</v>
      </c>
      <c r="D33" s="52"/>
      <c r="E33" s="67"/>
      <c r="F33" s="68"/>
      <c r="G33" s="69"/>
      <c r="H33" s="69"/>
      <c r="I33" s="71"/>
    </row>
    <row r="34" spans="1:9" x14ac:dyDescent="0.25">
      <c r="B34" s="44"/>
      <c r="C34" s="44"/>
      <c r="D34" s="52"/>
      <c r="E34" s="67"/>
      <c r="F34" s="68"/>
      <c r="G34" s="69"/>
      <c r="H34" s="69"/>
      <c r="I34" s="71"/>
    </row>
    <row r="35" spans="1:9" x14ac:dyDescent="0.25">
      <c r="B35" s="65" t="s">
        <v>93</v>
      </c>
      <c r="C35" s="65"/>
      <c r="D35" s="52"/>
      <c r="E35" s="67"/>
      <c r="F35" s="68"/>
      <c r="G35" s="69"/>
      <c r="H35" s="69"/>
      <c r="I35" s="71"/>
    </row>
    <row r="36" spans="1:9" x14ac:dyDescent="0.25">
      <c r="B36" s="65" t="s">
        <v>109</v>
      </c>
      <c r="C36" s="75">
        <v>79022.5</v>
      </c>
      <c r="D36" s="52"/>
      <c r="E36" s="67"/>
      <c r="F36" s="68"/>
      <c r="G36" s="69"/>
      <c r="H36" s="69"/>
      <c r="I36" s="71"/>
    </row>
    <row r="37" spans="1:9" x14ac:dyDescent="0.25">
      <c r="B37" s="66" t="s">
        <v>110</v>
      </c>
      <c r="C37" s="76">
        <v>88814.11</v>
      </c>
      <c r="D37" s="52"/>
      <c r="E37" s="67"/>
      <c r="F37" s="68"/>
      <c r="G37" s="69"/>
      <c r="H37" s="69"/>
      <c r="I37" s="71"/>
    </row>
    <row r="38" spans="1:9" x14ac:dyDescent="0.25">
      <c r="B38" s="65" t="s">
        <v>94</v>
      </c>
      <c r="C38" s="75">
        <f>C37-C36</f>
        <v>9791.61</v>
      </c>
      <c r="D38" s="52"/>
      <c r="E38" s="67"/>
      <c r="F38" s="68"/>
      <c r="G38" s="69"/>
      <c r="H38" s="69"/>
      <c r="I38" s="71"/>
    </row>
    <row r="39" spans="1:9" x14ac:dyDescent="0.25">
      <c r="B39" s="44"/>
      <c r="C39" s="44"/>
      <c r="D39" s="52"/>
      <c r="E39" s="67"/>
      <c r="F39" s="68"/>
      <c r="G39" s="69"/>
      <c r="H39" s="69"/>
      <c r="I39" s="71"/>
    </row>
    <row r="40" spans="1:9" x14ac:dyDescent="0.25">
      <c r="B40" s="44"/>
      <c r="C40" s="44"/>
      <c r="D40" s="52"/>
      <c r="E40" s="67"/>
      <c r="F40" s="68"/>
      <c r="G40" s="69"/>
      <c r="H40" s="69"/>
      <c r="I40" s="71"/>
    </row>
    <row r="41" spans="1:9" x14ac:dyDescent="0.25">
      <c r="A41" s="1" t="s">
        <v>95</v>
      </c>
      <c r="B41" s="44" t="s">
        <v>111</v>
      </c>
      <c r="C41" s="44"/>
      <c r="D41" s="52"/>
    </row>
    <row r="42" spans="1:9" x14ac:dyDescent="0.25">
      <c r="B42" s="44" t="s">
        <v>112</v>
      </c>
      <c r="C42" s="44"/>
      <c r="D42" s="52"/>
    </row>
    <row r="43" spans="1:9" x14ac:dyDescent="0.25">
      <c r="B43" s="44" t="s">
        <v>113</v>
      </c>
      <c r="C43" s="44"/>
      <c r="D43" s="52"/>
    </row>
    <row r="44" spans="1:9" x14ac:dyDescent="0.25">
      <c r="B44" s="44"/>
      <c r="C44" s="44"/>
      <c r="D44" s="52"/>
    </row>
    <row r="45" spans="1:9" x14ac:dyDescent="0.25">
      <c r="B45" s="44" t="s">
        <v>96</v>
      </c>
      <c r="C45" s="44"/>
      <c r="D45" s="52"/>
    </row>
    <row r="46" spans="1:9" x14ac:dyDescent="0.25">
      <c r="B46" s="44"/>
      <c r="C46" s="44"/>
      <c r="D46" s="52"/>
    </row>
  </sheetData>
  <mergeCells count="7">
    <mergeCell ref="E27:I27"/>
    <mergeCell ref="A1:C1"/>
    <mergeCell ref="A2:C2"/>
    <mergeCell ref="A3:C3"/>
    <mergeCell ref="A4:C4"/>
    <mergeCell ref="A5:C5"/>
    <mergeCell ref="B15:C1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2026-03-16T12:46:32Z</dcterms:modified>
</cp:coreProperties>
</file>