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195" yWindow="319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'1кв'!$A$1:$E$52</definedName>
    <definedName name="_xlnm.Print_Area" localSheetId="1">'2кв'!$A$1:$E$49</definedName>
    <definedName name="_xlnm.Print_Area" localSheetId="2">'3кв'!$A$1:$E$51</definedName>
    <definedName name="_xlnm.Print_Area" localSheetId="3">'4кв'!$A$1:$E$51</definedName>
    <definedName name="_xlnm.Print_Area" localSheetId="4">отчет!$A$1:$C$37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32" l="1"/>
  <c r="C29" i="33"/>
  <c r="C15" i="33"/>
  <c r="C20" i="33"/>
  <c r="E25" i="32"/>
  <c r="E27" i="32"/>
  <c r="E26" i="32"/>
  <c r="C19" i="33" l="1"/>
  <c r="C18" i="33"/>
  <c r="C16" i="33" s="1"/>
  <c r="C14" i="33"/>
  <c r="C13" i="33"/>
  <c r="C12" i="33"/>
  <c r="C11" i="33"/>
  <c r="C8" i="33"/>
  <c r="C6" i="33"/>
  <c r="C9" i="33" l="1"/>
  <c r="C23" i="33" l="1"/>
  <c r="C24" i="33" s="1"/>
  <c r="B47" i="32" l="1"/>
  <c r="E23" i="32"/>
  <c r="E22" i="32"/>
  <c r="B50" i="32" s="1"/>
  <c r="B51" i="32" l="1"/>
  <c r="E25" i="31"/>
  <c r="E26" i="31"/>
  <c r="E23" i="31" l="1"/>
  <c r="E22" i="31"/>
  <c r="E23" i="30"/>
  <c r="E22" i="30"/>
  <c r="E27" i="30" s="1"/>
  <c r="E29" i="31" l="1"/>
  <c r="B50" i="31" s="1"/>
  <c r="B48" i="30"/>
  <c r="E27" i="29"/>
  <c r="E26" i="29"/>
  <c r="E23" i="29" l="1"/>
  <c r="E22" i="29"/>
  <c r="E29" i="29" l="1"/>
  <c r="B51" i="29" s="1"/>
  <c r="B52" i="29" s="1"/>
  <c r="B45" i="30" s="1"/>
  <c r="B49" i="30" s="1"/>
  <c r="B47" i="31" s="1"/>
  <c r="B51" i="31" s="1"/>
</calcChain>
</file>

<file path=xl/sharedStrings.xml><?xml version="1.0" encoding="utf-8"?>
<sst xmlns="http://schemas.openxmlformats.org/spreadsheetml/2006/main" count="282" uniqueCount="105">
  <si>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</si>
  <si>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</si>
  <si>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</si>
  <si>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</si>
  <si>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</si>
  <si>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</si>
  <si>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</si>
  <si>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</si>
  <si>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</si>
  <si>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</si>
  <si>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</si>
  <si>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</si>
  <si>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</si>
  <si>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</si>
  <si>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</si>
  <si>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</si>
  <si>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</si>
  <si>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</si>
  <si>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</si>
  <si>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</si>
  <si>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</si>
  <si>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</si>
  <si>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</si>
  <si>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</si>
  <si>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пер.Шмидта,15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</si>
  <si>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пер.Шмидта</t>
    </r>
  </si>
  <si>
    <t>Стоимость материалов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</si>
  <si>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</si>
  <si>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</si>
  <si>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</si>
  <si>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</si>
  <si>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</si>
  <si>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№72  от   01.04.2016 г.</t>
    </r>
  </si>
  <si>
    <t xml:space="preserve">определена приложением № 9 к договору </t>
  </si>
  <si>
    <t xml:space="preserve">Оплачено </t>
  </si>
  <si>
    <t>Расходы по содержанию и тек.ремонту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</si>
  <si>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</si>
  <si>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</si>
  <si>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</si>
  <si>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 xml:space="preserve"> Дзюбы Екатерины Сергеевны</t>
    </r>
  </si>
  <si>
    <t>Общая площадь квартир - 1261м2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</si>
  <si>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№20,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№б/н от 29.10.2018 г.</t>
    </r>
  </si>
  <si>
    <t>Заказчик - Собственники МКД, в лице председателя совета дома Дзюбы Е.С.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</si>
  <si>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</si>
  <si>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</si>
  <si>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Бовкун А.А.</t>
  </si>
  <si>
    <t>Предъявлено населению 111031,26</t>
  </si>
  <si>
    <t>Дератизация, дезинсекция</t>
  </si>
  <si>
    <t>за 1 квартал 2025 года</t>
  </si>
  <si>
    <t>31.03.2025 г.</t>
  </si>
  <si>
    <t>Замена участка плети отопления (кв.20)</t>
  </si>
  <si>
    <t>Замена стояка ХВС с подвала по 3 этаж (кв.24)</t>
  </si>
  <si>
    <t>февраль</t>
  </si>
  <si>
    <t>ч/ч</t>
  </si>
  <si>
    <t xml:space="preserve">           2. Всего за период с "01" 01 2025 г. по "31" 03 2025 г. выполнено работ (оказано услуг) на общую сумму сто три тысячи семьсот пять рублей 64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</si>
  <si>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</si>
  <si>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</si>
  <si>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</si>
  <si>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</si>
  <si>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</si>
  <si>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</si>
  <si>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оборудование укрытия</t>
  </si>
  <si>
    <t>июнь</t>
  </si>
  <si>
    <t xml:space="preserve">           2. Всего за период с "01" 04 2025 г. по "30" 06 2025 г. выполнено работ (оказано услуг) на общую сумму сто тысяч девятьсот восемьдесят восемь рублей 21 копейка</t>
  </si>
  <si>
    <t xml:space="preserve">ремонт ступеней горки </t>
  </si>
  <si>
    <t>август</t>
  </si>
  <si>
    <t>ч/час</t>
  </si>
  <si>
    <t>Предъявлено населению 121812,6</t>
  </si>
  <si>
    <t>поверка ОПУ ТЭ</t>
  </si>
  <si>
    <t>сентябрь</t>
  </si>
  <si>
    <t xml:space="preserve">           2. Всего за период с "01" 07 2025 г. по "30" 09 2025 г. выполнено работ (оказано услуг) на общую сумму сто пять тысяч девятьсот семь рублей 36 копеек.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</si>
  <si>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</si>
  <si>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</si>
  <si>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</si>
  <si>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</si>
  <si>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пер. Шмидта, д. 15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</si>
  <si>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</si>
  <si>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</si>
  <si>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</si>
  <si>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</si>
  <si>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</si>
  <si>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Расходы по управлению МКД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</si>
  <si>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</si>
  <si>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</si>
  <si>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</si>
  <si>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</si>
  <si>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</si>
  <si>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</si>
  <si>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</si>
  <si>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</si>
  <si>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</si>
  <si>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>Замена участка плети отопления с врезкой (кв.19)</t>
  </si>
  <si>
    <t>Частичный ремонт мягкой кровли балкона (кв.25)</t>
  </si>
  <si>
    <t>Замена запорной арматуры на отоплении (смета)</t>
  </si>
  <si>
    <t>октябрь</t>
  </si>
  <si>
    <t>ноябрь</t>
  </si>
  <si>
    <t xml:space="preserve">           2. Всего за период с"01" 10  2025 г. по "31" 12  2025 г. выполнено работ (оказано услуг) на общую сумму сто двадцать одна тысяча четыреста шестьдесят восемьрублей 06 копеек.</t>
  </si>
  <si>
    <t>Замена запорной арматуры на отоплении</t>
  </si>
  <si>
    <t>Непредвиденные работы 47  ч/ч</t>
  </si>
  <si>
    <t>Начислено всего 465687,72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</si>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</sst>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64" fontId="7" fillId="0" borderId="0" xfId="1" applyNumberFormat="1" applyFont="1"/>
    <xf numFmtId="164" fontId="4" fillId="0" borderId="0" xfId="1" applyNumberFormat="1" applyFont="1"/>
    <xf numFmtId="164" fontId="4" fillId="0" borderId="0" xfId="0" applyNumberFormat="1" applyFont="1"/>
    <xf numFmtId="0" fontId="10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43" fontId="3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22" zoomScaleSheetLayoutView="100" workbookViewId="0">
      <selection activeCell="E23" sqref="E23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85546875" style="2" customWidth="1"/>
    <col min="5" max="5" width="14.5703125" style="2" customWidth="1"/>
    <col min="6" max="7" width="9.140625" style="2"/>
    <col min="8" max="8" width="13" style="2" customWidth="1"/>
    <col min="9" max="16384" width="9.140625" style="2"/>
  </cols>
  <sheetData>
    <row r="1" spans="1:5" ht="15.75" x14ac:dyDescent="0.25">
      <c r="A1" s="69" t="s">
        <v>11</v>
      </c>
      <c r="B1" s="69"/>
      <c r="C1" s="69"/>
      <c r="D1" s="69"/>
      <c r="E1" s="69"/>
    </row>
    <row r="2" spans="1:5" ht="33.75" customHeight="1" x14ac:dyDescent="0.25">
      <c r="A2" s="70" t="s">
        <v>12</v>
      </c>
      <c r="B2" s="71"/>
      <c r="C2" s="71"/>
      <c r="D2" s="71"/>
      <c r="E2" s="71"/>
    </row>
    <row r="3" spans="1:5" x14ac:dyDescent="0.25">
      <c r="A3" s="72" t="s">
        <v>48</v>
      </c>
      <c r="B3" s="72"/>
      <c r="C3" s="72"/>
      <c r="D3" s="72"/>
      <c r="E3" s="72"/>
    </row>
    <row r="4" spans="1:5" s="1" customFormat="1" ht="15.75" x14ac:dyDescent="0.25">
      <c r="A4" s="17" t="s">
        <v>13</v>
      </c>
      <c r="B4" s="4"/>
      <c r="C4" s="4"/>
      <c r="D4" s="22"/>
      <c r="E4" s="23" t="s">
        <v>49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73" t="s">
        <v>0</v>
      </c>
      <c r="B6" s="73"/>
      <c r="C6" s="73"/>
      <c r="D6" s="73"/>
      <c r="E6" s="73"/>
    </row>
    <row r="7" spans="1:5" x14ac:dyDescent="0.25">
      <c r="A7" s="74" t="s">
        <v>24</v>
      </c>
      <c r="B7" s="74"/>
      <c r="C7" s="74"/>
      <c r="D7" s="74"/>
      <c r="E7" s="74"/>
    </row>
    <row r="8" spans="1:5" x14ac:dyDescent="0.25">
      <c r="A8" s="67" t="s">
        <v>1</v>
      </c>
      <c r="B8" s="67"/>
      <c r="C8" s="67"/>
      <c r="D8" s="67"/>
      <c r="E8" s="67"/>
    </row>
    <row r="9" spans="1:5" ht="13.9" customHeight="1" x14ac:dyDescent="0.25">
      <c r="A9" s="75" t="s">
        <v>39</v>
      </c>
      <c r="B9" s="75"/>
      <c r="C9" s="75"/>
      <c r="D9" s="75"/>
      <c r="E9" s="75"/>
    </row>
    <row r="10" spans="1:5" ht="24.75" customHeight="1" x14ac:dyDescent="0.25">
      <c r="A10" s="76" t="s">
        <v>14</v>
      </c>
      <c r="B10" s="77"/>
      <c r="C10" s="77"/>
      <c r="D10" s="77"/>
      <c r="E10" s="77"/>
    </row>
    <row r="11" spans="1:5" ht="29.25" customHeight="1" x14ac:dyDescent="0.25">
      <c r="A11" s="75" t="s">
        <v>41</v>
      </c>
      <c r="B11" s="75"/>
      <c r="C11" s="75"/>
      <c r="D11" s="75"/>
      <c r="E11" s="75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73" t="s">
        <v>22</v>
      </c>
      <c r="B13" s="73"/>
      <c r="C13" s="73"/>
      <c r="D13" s="73"/>
      <c r="E13" s="73"/>
    </row>
    <row r="14" spans="1:5" x14ac:dyDescent="0.25">
      <c r="A14" s="67" t="s">
        <v>2</v>
      </c>
      <c r="B14" s="68"/>
      <c r="C14" s="68"/>
      <c r="D14" s="68"/>
      <c r="E14" s="68"/>
    </row>
    <row r="15" spans="1:5" x14ac:dyDescent="0.25">
      <c r="A15" s="73" t="s">
        <v>44</v>
      </c>
      <c r="B15" s="73"/>
      <c r="C15" s="73"/>
      <c r="D15" s="73"/>
      <c r="E15" s="73"/>
    </row>
    <row r="16" spans="1:5" x14ac:dyDescent="0.25">
      <c r="A16" s="67" t="s">
        <v>16</v>
      </c>
      <c r="B16" s="68"/>
      <c r="C16" s="68"/>
      <c r="D16" s="68"/>
      <c r="E16" s="68"/>
    </row>
    <row r="17" spans="1:7" ht="29.25" customHeight="1" x14ac:dyDescent="0.25">
      <c r="A17" s="73" t="s">
        <v>17</v>
      </c>
      <c r="B17" s="73"/>
      <c r="C17" s="73"/>
      <c r="D17" s="73"/>
      <c r="E17" s="73"/>
    </row>
    <row r="18" spans="1:7" ht="60.75" customHeight="1" x14ac:dyDescent="0.25">
      <c r="A18" s="73" t="s">
        <v>32</v>
      </c>
      <c r="B18" s="73"/>
      <c r="C18" s="73"/>
      <c r="D18" s="73"/>
      <c r="E18" s="73"/>
    </row>
    <row r="19" spans="1:7" ht="31.5" customHeight="1" x14ac:dyDescent="0.25">
      <c r="A19" s="79" t="s">
        <v>25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1261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43</v>
      </c>
      <c r="B22" s="9" t="s">
        <v>33</v>
      </c>
      <c r="C22" s="3" t="s">
        <v>4</v>
      </c>
      <c r="D22" s="3">
        <v>19.329999999999998</v>
      </c>
      <c r="E22" s="8">
        <f>D22*F20*G20</f>
        <v>73125.389999999985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4.68</v>
      </c>
      <c r="E23" s="8">
        <f>D23*F20*G20</f>
        <v>17704.439999999999</v>
      </c>
    </row>
    <row r="24" spans="1:7" x14ac:dyDescent="0.25">
      <c r="A24" s="7" t="s">
        <v>47</v>
      </c>
      <c r="B24" s="9" t="s">
        <v>27</v>
      </c>
      <c r="C24" s="3" t="s">
        <v>4</v>
      </c>
      <c r="D24" s="3"/>
      <c r="E24" s="8">
        <v>0</v>
      </c>
    </row>
    <row r="25" spans="1:7" x14ac:dyDescent="0.25">
      <c r="A25" s="7" t="s">
        <v>26</v>
      </c>
      <c r="B25" s="9" t="s">
        <v>27</v>
      </c>
      <c r="C25" s="3" t="s">
        <v>28</v>
      </c>
      <c r="D25" s="3"/>
      <c r="E25" s="8">
        <v>4865.57</v>
      </c>
    </row>
    <row r="26" spans="1:7" ht="30" x14ac:dyDescent="0.25">
      <c r="A26" s="33" t="s">
        <v>50</v>
      </c>
      <c r="B26" s="9" t="s">
        <v>52</v>
      </c>
      <c r="C26" s="3" t="s">
        <v>53</v>
      </c>
      <c r="D26" s="3">
        <v>8</v>
      </c>
      <c r="E26" s="8">
        <f>D26*333.76</f>
        <v>2670.08</v>
      </c>
    </row>
    <row r="27" spans="1:7" ht="30" x14ac:dyDescent="0.25">
      <c r="A27" s="34" t="s">
        <v>51</v>
      </c>
      <c r="B27" s="9" t="s">
        <v>52</v>
      </c>
      <c r="C27" s="3" t="s">
        <v>53</v>
      </c>
      <c r="D27" s="3">
        <v>16</v>
      </c>
      <c r="E27" s="8">
        <f>D27*333.76</f>
        <v>5340.16</v>
      </c>
    </row>
    <row r="28" spans="1:7" x14ac:dyDescent="0.25">
      <c r="A28" s="21"/>
      <c r="B28" s="9"/>
      <c r="C28" s="3"/>
      <c r="D28" s="3"/>
      <c r="E28" s="8"/>
    </row>
    <row r="29" spans="1:7" s="14" customFormat="1" ht="14.25" x14ac:dyDescent="0.2">
      <c r="A29" s="10" t="s">
        <v>29</v>
      </c>
      <c r="B29" s="11"/>
      <c r="C29" s="12"/>
      <c r="D29" s="12"/>
      <c r="E29" s="13">
        <f>SUM(E22:E28)</f>
        <v>103705.64</v>
      </c>
    </row>
    <row r="31" spans="1:7" ht="36" customHeight="1" x14ac:dyDescent="0.25">
      <c r="A31" s="75" t="s">
        <v>54</v>
      </c>
      <c r="B31" s="75"/>
      <c r="C31" s="75"/>
      <c r="D31" s="75"/>
      <c r="E31" s="75"/>
    </row>
    <row r="32" spans="1:7" ht="28.5" customHeight="1" x14ac:dyDescent="0.25">
      <c r="A32" s="73" t="s">
        <v>21</v>
      </c>
      <c r="B32" s="73"/>
      <c r="C32" s="73"/>
      <c r="D32" s="73"/>
      <c r="E32" s="73"/>
    </row>
    <row r="33" spans="1:5" ht="15" customHeight="1" x14ac:dyDescent="0.25">
      <c r="A33" s="73" t="s">
        <v>20</v>
      </c>
      <c r="B33" s="73"/>
      <c r="C33" s="73"/>
      <c r="D33" s="73"/>
      <c r="E33" s="73"/>
    </row>
    <row r="34" spans="1:5" ht="28.5" customHeight="1" x14ac:dyDescent="0.25">
      <c r="A34" s="73" t="s">
        <v>30</v>
      </c>
      <c r="B34" s="73"/>
      <c r="C34" s="73"/>
      <c r="D34" s="73"/>
      <c r="E34" s="73"/>
    </row>
    <row r="35" spans="1:5" x14ac:dyDescent="0.25">
      <c r="A35" s="73" t="s">
        <v>18</v>
      </c>
      <c r="B35" s="73"/>
      <c r="C35" s="73"/>
      <c r="D35" s="73"/>
      <c r="E35" s="73"/>
    </row>
    <row r="36" spans="1:5" x14ac:dyDescent="0.25">
      <c r="A36" s="25"/>
      <c r="B36" s="25"/>
      <c r="C36" s="25"/>
      <c r="D36" s="25"/>
      <c r="E36" s="25"/>
    </row>
    <row r="37" spans="1:5" x14ac:dyDescent="0.25">
      <c r="A37" s="78" t="s">
        <v>5</v>
      </c>
      <c r="B37" s="78"/>
      <c r="C37" s="78"/>
      <c r="D37" s="78"/>
      <c r="E37" s="78"/>
    </row>
    <row r="38" spans="1:5" x14ac:dyDescent="0.25">
      <c r="A38" s="73" t="s">
        <v>18</v>
      </c>
      <c r="B38" s="73"/>
      <c r="C38" s="73"/>
      <c r="D38" s="73"/>
      <c r="E38" s="73"/>
    </row>
    <row r="39" spans="1:5" ht="15" customHeight="1" x14ac:dyDescent="0.25">
      <c r="A39" s="74" t="s">
        <v>45</v>
      </c>
      <c r="B39" s="74"/>
      <c r="C39" s="74"/>
      <c r="D39" s="74"/>
      <c r="E39" s="5"/>
    </row>
    <row r="40" spans="1:5" x14ac:dyDescent="0.25">
      <c r="B40" s="80" t="s">
        <v>19</v>
      </c>
      <c r="C40" s="80"/>
      <c r="D40" s="80"/>
      <c r="E40" s="6" t="s">
        <v>6</v>
      </c>
    </row>
    <row r="41" spans="1:5" x14ac:dyDescent="0.25">
      <c r="A41" s="27"/>
      <c r="B41" s="27"/>
      <c r="C41" s="27"/>
      <c r="D41" s="27"/>
      <c r="E41" s="27"/>
    </row>
    <row r="42" spans="1:5" ht="15" customHeight="1" x14ac:dyDescent="0.25">
      <c r="A42" s="81" t="s">
        <v>42</v>
      </c>
      <c r="B42" s="81"/>
      <c r="C42" s="81"/>
      <c r="D42" s="81"/>
      <c r="E42" s="81"/>
    </row>
    <row r="43" spans="1:5" x14ac:dyDescent="0.25">
      <c r="B43" s="80" t="s">
        <v>19</v>
      </c>
      <c r="C43" s="80"/>
      <c r="D43" s="80"/>
      <c r="E43" s="6" t="s">
        <v>6</v>
      </c>
    </row>
    <row r="45" spans="1:5" x14ac:dyDescent="0.25">
      <c r="A45" s="24" t="s">
        <v>40</v>
      </c>
    </row>
    <row r="46" spans="1:5" x14ac:dyDescent="0.25">
      <c r="A46" s="14" t="s">
        <v>31</v>
      </c>
    </row>
    <row r="47" spans="1:5" x14ac:dyDescent="0.25">
      <c r="A47" s="2" t="s">
        <v>38</v>
      </c>
      <c r="B47" s="18">
        <v>21574.48</v>
      </c>
    </row>
    <row r="48" spans="1:5" ht="16.5" customHeight="1" x14ac:dyDescent="0.25">
      <c r="A48" s="26" t="s">
        <v>46</v>
      </c>
      <c r="B48" s="19"/>
    </row>
    <row r="49" spans="1:4" x14ac:dyDescent="0.25">
      <c r="A49" s="2" t="s">
        <v>34</v>
      </c>
      <c r="B49" s="19">
        <v>115225.39</v>
      </c>
    </row>
    <row r="50" spans="1:4" x14ac:dyDescent="0.25">
      <c r="B50" s="19"/>
    </row>
    <row r="51" spans="1:4" ht="15.6" customHeight="1" x14ac:dyDescent="0.25">
      <c r="A51" s="2" t="s">
        <v>35</v>
      </c>
      <c r="B51" s="19">
        <f>E29</f>
        <v>103705.64</v>
      </c>
    </row>
    <row r="52" spans="1:4" x14ac:dyDescent="0.25">
      <c r="A52" s="15" t="s">
        <v>37</v>
      </c>
      <c r="B52" s="18">
        <f>B47+B49+B50-B51</f>
        <v>33094.229999999996</v>
      </c>
    </row>
    <row r="54" spans="1:4" x14ac:dyDescent="0.25">
      <c r="B54" s="2">
        <v>21574.48</v>
      </c>
    </row>
    <row r="56" spans="1:4" x14ac:dyDescent="0.25">
      <c r="D56" s="20"/>
    </row>
  </sheetData>
  <mergeCells count="29">
    <mergeCell ref="A38:E38"/>
    <mergeCell ref="A39:D39"/>
    <mergeCell ref="B40:D40"/>
    <mergeCell ref="A42:E42"/>
    <mergeCell ref="B43:D43"/>
    <mergeCell ref="A37:E37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22" zoomScaleSheetLayoutView="100" workbookViewId="0">
      <selection activeCell="A26" sqref="A26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85546875" style="2" customWidth="1"/>
    <col min="5" max="5" width="14.5703125" style="2" customWidth="1"/>
    <col min="6" max="7" width="9.140625" style="2"/>
    <col min="8" max="8" width="13" style="2" customWidth="1"/>
    <col min="9" max="16384" width="9.140625" style="2"/>
  </cols>
  <sheetData>
    <row r="1" spans="1:5" ht="15.75" x14ac:dyDescent="0.25">
      <c r="A1" s="69" t="s">
        <v>11</v>
      </c>
      <c r="B1" s="69"/>
      <c r="C1" s="69"/>
      <c r="D1" s="69"/>
      <c r="E1" s="69"/>
    </row>
    <row r="2" spans="1:5" ht="33.75" customHeight="1" x14ac:dyDescent="0.25">
      <c r="A2" s="70" t="s">
        <v>12</v>
      </c>
      <c r="B2" s="71"/>
      <c r="C2" s="71"/>
      <c r="D2" s="71"/>
      <c r="E2" s="71"/>
    </row>
    <row r="3" spans="1:5" x14ac:dyDescent="0.25">
      <c r="A3" s="72" t="s">
        <v>55</v>
      </c>
      <c r="B3" s="72"/>
      <c r="C3" s="72"/>
      <c r="D3" s="72"/>
      <c r="E3" s="72"/>
    </row>
    <row r="4" spans="1:5" s="1" customFormat="1" ht="15.75" x14ac:dyDescent="0.25">
      <c r="A4" s="17" t="s">
        <v>13</v>
      </c>
      <c r="B4" s="4"/>
      <c r="C4" s="4"/>
      <c r="D4" s="22"/>
      <c r="E4" s="23" t="s">
        <v>56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3" t="s">
        <v>0</v>
      </c>
      <c r="B6" s="73"/>
      <c r="C6" s="73"/>
      <c r="D6" s="73"/>
      <c r="E6" s="73"/>
    </row>
    <row r="7" spans="1:5" x14ac:dyDescent="0.25">
      <c r="A7" s="74" t="s">
        <v>24</v>
      </c>
      <c r="B7" s="74"/>
      <c r="C7" s="74"/>
      <c r="D7" s="74"/>
      <c r="E7" s="74"/>
    </row>
    <row r="8" spans="1:5" x14ac:dyDescent="0.25">
      <c r="A8" s="67" t="s">
        <v>1</v>
      </c>
      <c r="B8" s="67"/>
      <c r="C8" s="67"/>
      <c r="D8" s="67"/>
      <c r="E8" s="67"/>
    </row>
    <row r="9" spans="1:5" ht="13.9" customHeight="1" x14ac:dyDescent="0.25">
      <c r="A9" s="75" t="s">
        <v>39</v>
      </c>
      <c r="B9" s="75"/>
      <c r="C9" s="75"/>
      <c r="D9" s="75"/>
      <c r="E9" s="75"/>
    </row>
    <row r="10" spans="1:5" ht="24.75" customHeight="1" x14ac:dyDescent="0.25">
      <c r="A10" s="76" t="s">
        <v>14</v>
      </c>
      <c r="B10" s="77"/>
      <c r="C10" s="77"/>
      <c r="D10" s="77"/>
      <c r="E10" s="77"/>
    </row>
    <row r="11" spans="1:5" ht="29.25" customHeight="1" x14ac:dyDescent="0.25">
      <c r="A11" s="75" t="s">
        <v>41</v>
      </c>
      <c r="B11" s="75"/>
      <c r="C11" s="75"/>
      <c r="D11" s="75"/>
      <c r="E11" s="75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73" t="s">
        <v>22</v>
      </c>
      <c r="B13" s="73"/>
      <c r="C13" s="73"/>
      <c r="D13" s="73"/>
      <c r="E13" s="73"/>
    </row>
    <row r="14" spans="1:5" x14ac:dyDescent="0.25">
      <c r="A14" s="67" t="s">
        <v>2</v>
      </c>
      <c r="B14" s="68"/>
      <c r="C14" s="68"/>
      <c r="D14" s="68"/>
      <c r="E14" s="68"/>
    </row>
    <row r="15" spans="1:5" x14ac:dyDescent="0.25">
      <c r="A15" s="73" t="s">
        <v>44</v>
      </c>
      <c r="B15" s="73"/>
      <c r="C15" s="73"/>
      <c r="D15" s="73"/>
      <c r="E15" s="73"/>
    </row>
    <row r="16" spans="1:5" x14ac:dyDescent="0.25">
      <c r="A16" s="67" t="s">
        <v>16</v>
      </c>
      <c r="B16" s="68"/>
      <c r="C16" s="68"/>
      <c r="D16" s="68"/>
      <c r="E16" s="68"/>
    </row>
    <row r="17" spans="1:7" ht="29.25" customHeight="1" x14ac:dyDescent="0.25">
      <c r="A17" s="73" t="s">
        <v>17</v>
      </c>
      <c r="B17" s="73"/>
      <c r="C17" s="73"/>
      <c r="D17" s="73"/>
      <c r="E17" s="73"/>
    </row>
    <row r="18" spans="1:7" ht="60.75" customHeight="1" x14ac:dyDescent="0.25">
      <c r="A18" s="73" t="s">
        <v>32</v>
      </c>
      <c r="B18" s="73"/>
      <c r="C18" s="73"/>
      <c r="D18" s="73"/>
      <c r="E18" s="73"/>
    </row>
    <row r="19" spans="1:7" ht="31.5" customHeight="1" x14ac:dyDescent="0.25">
      <c r="A19" s="79" t="s">
        <v>25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1261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43</v>
      </c>
      <c r="B22" s="9" t="s">
        <v>33</v>
      </c>
      <c r="C22" s="3" t="s">
        <v>4</v>
      </c>
      <c r="D22" s="3">
        <v>19.329999999999998</v>
      </c>
      <c r="E22" s="8">
        <f>D22*F20*G20</f>
        <v>73125.389999999985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4.68</v>
      </c>
      <c r="E23" s="8">
        <f>D23*F20*G20</f>
        <v>17704.439999999999</v>
      </c>
    </row>
    <row r="24" spans="1:7" x14ac:dyDescent="0.25">
      <c r="A24" s="7" t="s">
        <v>47</v>
      </c>
      <c r="B24" s="9" t="s">
        <v>57</v>
      </c>
      <c r="C24" s="3" t="s">
        <v>4</v>
      </c>
      <c r="D24" s="3"/>
      <c r="E24" s="8">
        <v>0</v>
      </c>
    </row>
    <row r="25" spans="1:7" x14ac:dyDescent="0.25">
      <c r="A25" s="7" t="s">
        <v>26</v>
      </c>
      <c r="B25" s="9" t="s">
        <v>57</v>
      </c>
      <c r="C25" s="3" t="s">
        <v>28</v>
      </c>
      <c r="D25" s="3"/>
      <c r="E25" s="8">
        <v>516</v>
      </c>
    </row>
    <row r="26" spans="1:7" x14ac:dyDescent="0.25">
      <c r="A26" s="33" t="s">
        <v>61</v>
      </c>
      <c r="B26" s="9" t="s">
        <v>62</v>
      </c>
      <c r="C26" s="3" t="s">
        <v>28</v>
      </c>
      <c r="D26" s="3"/>
      <c r="E26" s="8">
        <v>9642.3799999999992</v>
      </c>
    </row>
    <row r="27" spans="1:7" s="14" customFormat="1" ht="14.25" x14ac:dyDescent="0.2">
      <c r="A27" s="10" t="s">
        <v>29</v>
      </c>
      <c r="B27" s="11"/>
      <c r="C27" s="12"/>
      <c r="D27" s="12"/>
      <c r="E27" s="13">
        <f>SUM(E22:E26)</f>
        <v>100988.20999999999</v>
      </c>
    </row>
    <row r="29" spans="1:7" ht="36" customHeight="1" x14ac:dyDescent="0.25">
      <c r="A29" s="75" t="s">
        <v>63</v>
      </c>
      <c r="B29" s="75"/>
      <c r="C29" s="75"/>
      <c r="D29" s="75"/>
      <c r="E29" s="75"/>
    </row>
    <row r="30" spans="1:7" ht="28.5" customHeight="1" x14ac:dyDescent="0.25">
      <c r="A30" s="73" t="s">
        <v>21</v>
      </c>
      <c r="B30" s="73"/>
      <c r="C30" s="73"/>
      <c r="D30" s="73"/>
      <c r="E30" s="73"/>
    </row>
    <row r="31" spans="1:7" ht="15" customHeight="1" x14ac:dyDescent="0.25">
      <c r="A31" s="73" t="s">
        <v>20</v>
      </c>
      <c r="B31" s="73"/>
      <c r="C31" s="73"/>
      <c r="D31" s="73"/>
      <c r="E31" s="73"/>
    </row>
    <row r="32" spans="1:7" ht="28.5" customHeight="1" x14ac:dyDescent="0.25">
      <c r="A32" s="73" t="s">
        <v>30</v>
      </c>
      <c r="B32" s="73"/>
      <c r="C32" s="73"/>
      <c r="D32" s="73"/>
      <c r="E32" s="73"/>
    </row>
    <row r="33" spans="1:5" x14ac:dyDescent="0.25">
      <c r="A33" s="73" t="s">
        <v>18</v>
      </c>
      <c r="B33" s="73"/>
      <c r="C33" s="73"/>
      <c r="D33" s="73"/>
      <c r="E33" s="73"/>
    </row>
    <row r="34" spans="1:5" x14ac:dyDescent="0.25">
      <c r="A34" s="29"/>
      <c r="B34" s="29"/>
      <c r="C34" s="29"/>
      <c r="D34" s="29"/>
      <c r="E34" s="29"/>
    </row>
    <row r="35" spans="1:5" x14ac:dyDescent="0.25">
      <c r="A35" s="78" t="s">
        <v>5</v>
      </c>
      <c r="B35" s="78"/>
      <c r="C35" s="78"/>
      <c r="D35" s="78"/>
      <c r="E35" s="78"/>
    </row>
    <row r="36" spans="1:5" x14ac:dyDescent="0.25">
      <c r="A36" s="73" t="s">
        <v>18</v>
      </c>
      <c r="B36" s="73"/>
      <c r="C36" s="73"/>
      <c r="D36" s="73"/>
      <c r="E36" s="73"/>
    </row>
    <row r="37" spans="1:5" ht="15" customHeight="1" x14ac:dyDescent="0.25">
      <c r="A37" s="74" t="s">
        <v>45</v>
      </c>
      <c r="B37" s="74"/>
      <c r="C37" s="74"/>
      <c r="D37" s="74"/>
      <c r="E37" s="5"/>
    </row>
    <row r="38" spans="1:5" x14ac:dyDescent="0.25">
      <c r="B38" s="80" t="s">
        <v>19</v>
      </c>
      <c r="C38" s="80"/>
      <c r="D38" s="80"/>
      <c r="E38" s="6" t="s">
        <v>6</v>
      </c>
    </row>
    <row r="39" spans="1:5" x14ac:dyDescent="0.25">
      <c r="A39" s="30"/>
      <c r="B39" s="30"/>
      <c r="C39" s="30"/>
      <c r="D39" s="30"/>
      <c r="E39" s="30"/>
    </row>
    <row r="40" spans="1:5" ht="15" customHeight="1" x14ac:dyDescent="0.25">
      <c r="A40" s="81" t="s">
        <v>42</v>
      </c>
      <c r="B40" s="81"/>
      <c r="C40" s="81"/>
      <c r="D40" s="81"/>
      <c r="E40" s="81"/>
    </row>
    <row r="41" spans="1:5" x14ac:dyDescent="0.25">
      <c r="B41" s="80" t="s">
        <v>19</v>
      </c>
      <c r="C41" s="80"/>
      <c r="D41" s="80"/>
      <c r="E41" s="6" t="s">
        <v>6</v>
      </c>
    </row>
    <row r="43" spans="1:5" x14ac:dyDescent="0.25">
      <c r="A43" s="24" t="s">
        <v>40</v>
      </c>
    </row>
    <row r="44" spans="1:5" x14ac:dyDescent="0.25">
      <c r="A44" s="14" t="s">
        <v>31</v>
      </c>
    </row>
    <row r="45" spans="1:5" x14ac:dyDescent="0.25">
      <c r="A45" s="2" t="s">
        <v>38</v>
      </c>
      <c r="B45" s="18">
        <f>'1кв'!B52</f>
        <v>33094.229999999996</v>
      </c>
    </row>
    <row r="46" spans="1:5" ht="16.5" customHeight="1" x14ac:dyDescent="0.25">
      <c r="A46" s="32" t="s">
        <v>46</v>
      </c>
      <c r="B46" s="19"/>
    </row>
    <row r="47" spans="1:5" x14ac:dyDescent="0.25">
      <c r="A47" s="2" t="s">
        <v>34</v>
      </c>
      <c r="B47" s="19">
        <v>115924.88</v>
      </c>
    </row>
    <row r="48" spans="1:5" ht="15.6" customHeight="1" x14ac:dyDescent="0.25">
      <c r="A48" s="2" t="s">
        <v>35</v>
      </c>
      <c r="B48" s="19">
        <f>E27</f>
        <v>100988.20999999999</v>
      </c>
    </row>
    <row r="49" spans="1:4" x14ac:dyDescent="0.25">
      <c r="A49" s="15" t="s">
        <v>37</v>
      </c>
      <c r="B49" s="18">
        <f>B45+B47-B48</f>
        <v>48030.899999999994</v>
      </c>
    </row>
    <row r="53" spans="1:4" x14ac:dyDescent="0.25">
      <c r="D53" s="20"/>
    </row>
  </sheetData>
  <mergeCells count="29">
    <mergeCell ref="A36:E36"/>
    <mergeCell ref="A37:D37"/>
    <mergeCell ref="B38:D38"/>
    <mergeCell ref="A40:E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2" zoomScaleSheetLayoutView="100" workbookViewId="0">
      <selection activeCell="A27" sqref="A27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85546875" style="2" customWidth="1"/>
    <col min="5" max="5" width="14.5703125" style="2" customWidth="1"/>
    <col min="6" max="7" width="9.140625" style="2"/>
    <col min="8" max="8" width="13" style="2" customWidth="1"/>
    <col min="9" max="16384" width="9.140625" style="2"/>
  </cols>
  <sheetData>
    <row r="1" spans="1:5" ht="15.75" x14ac:dyDescent="0.25">
      <c r="A1" s="69" t="s">
        <v>11</v>
      </c>
      <c r="B1" s="69"/>
      <c r="C1" s="69"/>
      <c r="D1" s="69"/>
      <c r="E1" s="69"/>
    </row>
    <row r="2" spans="1:5" ht="33.75" customHeight="1" x14ac:dyDescent="0.25">
      <c r="A2" s="70" t="s">
        <v>12</v>
      </c>
      <c r="B2" s="71"/>
      <c r="C2" s="71"/>
      <c r="D2" s="71"/>
      <c r="E2" s="71"/>
    </row>
    <row r="3" spans="1:5" x14ac:dyDescent="0.25">
      <c r="A3" s="72" t="s">
        <v>58</v>
      </c>
      <c r="B3" s="72"/>
      <c r="C3" s="72"/>
      <c r="D3" s="72"/>
      <c r="E3" s="72"/>
    </row>
    <row r="4" spans="1:5" s="1" customFormat="1" ht="15.75" x14ac:dyDescent="0.25">
      <c r="A4" s="17" t="s">
        <v>13</v>
      </c>
      <c r="B4" s="4"/>
      <c r="C4" s="4"/>
      <c r="D4" s="22"/>
      <c r="E4" s="23" t="s">
        <v>59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3" t="s">
        <v>0</v>
      </c>
      <c r="B6" s="73"/>
      <c r="C6" s="73"/>
      <c r="D6" s="73"/>
      <c r="E6" s="73"/>
    </row>
    <row r="7" spans="1:5" x14ac:dyDescent="0.25">
      <c r="A7" s="74" t="s">
        <v>24</v>
      </c>
      <c r="B7" s="74"/>
      <c r="C7" s="74"/>
      <c r="D7" s="74"/>
      <c r="E7" s="74"/>
    </row>
    <row r="8" spans="1:5" x14ac:dyDescent="0.25">
      <c r="A8" s="67" t="s">
        <v>1</v>
      </c>
      <c r="B8" s="67"/>
      <c r="C8" s="67"/>
      <c r="D8" s="67"/>
      <c r="E8" s="67"/>
    </row>
    <row r="9" spans="1:5" ht="13.9" customHeight="1" x14ac:dyDescent="0.25">
      <c r="A9" s="75" t="s">
        <v>39</v>
      </c>
      <c r="B9" s="75"/>
      <c r="C9" s="75"/>
      <c r="D9" s="75"/>
      <c r="E9" s="75"/>
    </row>
    <row r="10" spans="1:5" ht="24.75" customHeight="1" x14ac:dyDescent="0.25">
      <c r="A10" s="76" t="s">
        <v>14</v>
      </c>
      <c r="B10" s="77"/>
      <c r="C10" s="77"/>
      <c r="D10" s="77"/>
      <c r="E10" s="77"/>
    </row>
    <row r="11" spans="1:5" ht="29.25" customHeight="1" x14ac:dyDescent="0.25">
      <c r="A11" s="75" t="s">
        <v>41</v>
      </c>
      <c r="B11" s="75"/>
      <c r="C11" s="75"/>
      <c r="D11" s="75"/>
      <c r="E11" s="75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73" t="s">
        <v>22</v>
      </c>
      <c r="B13" s="73"/>
      <c r="C13" s="73"/>
      <c r="D13" s="73"/>
      <c r="E13" s="73"/>
    </row>
    <row r="14" spans="1:5" x14ac:dyDescent="0.25">
      <c r="A14" s="67" t="s">
        <v>2</v>
      </c>
      <c r="B14" s="68"/>
      <c r="C14" s="68"/>
      <c r="D14" s="68"/>
      <c r="E14" s="68"/>
    </row>
    <row r="15" spans="1:5" x14ac:dyDescent="0.25">
      <c r="A15" s="73" t="s">
        <v>44</v>
      </c>
      <c r="B15" s="73"/>
      <c r="C15" s="73"/>
      <c r="D15" s="73"/>
      <c r="E15" s="73"/>
    </row>
    <row r="16" spans="1:5" x14ac:dyDescent="0.25">
      <c r="A16" s="67" t="s">
        <v>16</v>
      </c>
      <c r="B16" s="68"/>
      <c r="C16" s="68"/>
      <c r="D16" s="68"/>
      <c r="E16" s="68"/>
    </row>
    <row r="17" spans="1:7" ht="29.25" customHeight="1" x14ac:dyDescent="0.25">
      <c r="A17" s="73" t="s">
        <v>17</v>
      </c>
      <c r="B17" s="73"/>
      <c r="C17" s="73"/>
      <c r="D17" s="73"/>
      <c r="E17" s="73"/>
    </row>
    <row r="18" spans="1:7" ht="60.75" customHeight="1" x14ac:dyDescent="0.25">
      <c r="A18" s="73" t="s">
        <v>32</v>
      </c>
      <c r="B18" s="73"/>
      <c r="C18" s="73"/>
      <c r="D18" s="73"/>
      <c r="E18" s="73"/>
    </row>
    <row r="19" spans="1:7" ht="31.5" customHeight="1" x14ac:dyDescent="0.25">
      <c r="A19" s="79" t="s">
        <v>25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1261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43</v>
      </c>
      <c r="B22" s="9" t="s">
        <v>33</v>
      </c>
      <c r="C22" s="3" t="s">
        <v>4</v>
      </c>
      <c r="D22" s="3">
        <v>20.12</v>
      </c>
      <c r="E22" s="8">
        <f>D22*F20*G20</f>
        <v>76113.959999999992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5.12</v>
      </c>
      <c r="E23" s="8">
        <f>D23*F20*G20</f>
        <v>19368.96</v>
      </c>
    </row>
    <row r="24" spans="1:7" x14ac:dyDescent="0.25">
      <c r="A24" s="7" t="s">
        <v>47</v>
      </c>
      <c r="B24" s="9" t="s">
        <v>60</v>
      </c>
      <c r="C24" s="3" t="s">
        <v>4</v>
      </c>
      <c r="D24" s="3"/>
      <c r="E24" s="8">
        <v>0</v>
      </c>
    </row>
    <row r="25" spans="1:7" x14ac:dyDescent="0.25">
      <c r="A25" s="7" t="s">
        <v>26</v>
      </c>
      <c r="B25" s="9" t="s">
        <v>60</v>
      </c>
      <c r="C25" s="3" t="s">
        <v>28</v>
      </c>
      <c r="D25" s="3"/>
      <c r="E25" s="8">
        <f>1418.12</f>
        <v>1418.12</v>
      </c>
    </row>
    <row r="26" spans="1:7" x14ac:dyDescent="0.25">
      <c r="A26" s="33" t="s">
        <v>64</v>
      </c>
      <c r="B26" s="9" t="s">
        <v>65</v>
      </c>
      <c r="C26" s="3" t="s">
        <v>66</v>
      </c>
      <c r="D26" s="3">
        <v>7</v>
      </c>
      <c r="E26" s="8">
        <f>D26*333.76</f>
        <v>2336.3199999999997</v>
      </c>
    </row>
    <row r="27" spans="1:7" x14ac:dyDescent="0.25">
      <c r="A27" s="34" t="s">
        <v>68</v>
      </c>
      <c r="B27" s="9" t="s">
        <v>69</v>
      </c>
      <c r="C27" s="3" t="s">
        <v>28</v>
      </c>
      <c r="D27" s="3"/>
      <c r="E27" s="8">
        <v>6670</v>
      </c>
    </row>
    <row r="28" spans="1:7" x14ac:dyDescent="0.25">
      <c r="A28" s="21"/>
      <c r="B28" s="9"/>
      <c r="C28" s="3"/>
      <c r="D28" s="3"/>
      <c r="E28" s="8"/>
    </row>
    <row r="29" spans="1:7" s="14" customFormat="1" ht="14.25" x14ac:dyDescent="0.2">
      <c r="A29" s="10" t="s">
        <v>29</v>
      </c>
      <c r="B29" s="11"/>
      <c r="C29" s="12"/>
      <c r="D29" s="12"/>
      <c r="E29" s="13">
        <f>SUM(E22:E28)</f>
        <v>105907.35999999999</v>
      </c>
    </row>
    <row r="31" spans="1:7" ht="36" customHeight="1" x14ac:dyDescent="0.25">
      <c r="A31" s="75" t="s">
        <v>70</v>
      </c>
      <c r="B31" s="75"/>
      <c r="C31" s="75"/>
      <c r="D31" s="75"/>
      <c r="E31" s="75"/>
    </row>
    <row r="32" spans="1:7" ht="28.5" customHeight="1" x14ac:dyDescent="0.25">
      <c r="A32" s="73" t="s">
        <v>21</v>
      </c>
      <c r="B32" s="73"/>
      <c r="C32" s="73"/>
      <c r="D32" s="73"/>
      <c r="E32" s="73"/>
    </row>
    <row r="33" spans="1:5" ht="15" customHeight="1" x14ac:dyDescent="0.25">
      <c r="A33" s="73" t="s">
        <v>20</v>
      </c>
      <c r="B33" s="73"/>
      <c r="C33" s="73"/>
      <c r="D33" s="73"/>
      <c r="E33" s="73"/>
    </row>
    <row r="34" spans="1:5" ht="28.5" customHeight="1" x14ac:dyDescent="0.25">
      <c r="A34" s="73" t="s">
        <v>30</v>
      </c>
      <c r="B34" s="73"/>
      <c r="C34" s="73"/>
      <c r="D34" s="73"/>
      <c r="E34" s="73"/>
    </row>
    <row r="35" spans="1:5" x14ac:dyDescent="0.25">
      <c r="A35" s="73" t="s">
        <v>18</v>
      </c>
      <c r="B35" s="73"/>
      <c r="C35" s="73"/>
      <c r="D35" s="73"/>
      <c r="E35" s="73"/>
    </row>
    <row r="36" spans="1:5" x14ac:dyDescent="0.25">
      <c r="A36" s="29"/>
      <c r="B36" s="29"/>
      <c r="C36" s="29"/>
      <c r="D36" s="29"/>
      <c r="E36" s="29"/>
    </row>
    <row r="37" spans="1:5" x14ac:dyDescent="0.25">
      <c r="A37" s="78" t="s">
        <v>5</v>
      </c>
      <c r="B37" s="78"/>
      <c r="C37" s="78"/>
      <c r="D37" s="78"/>
      <c r="E37" s="78"/>
    </row>
    <row r="38" spans="1:5" x14ac:dyDescent="0.25">
      <c r="A38" s="73" t="s">
        <v>18</v>
      </c>
      <c r="B38" s="73"/>
      <c r="C38" s="73"/>
      <c r="D38" s="73"/>
      <c r="E38" s="73"/>
    </row>
    <row r="39" spans="1:5" ht="15" customHeight="1" x14ac:dyDescent="0.25">
      <c r="A39" s="74" t="s">
        <v>45</v>
      </c>
      <c r="B39" s="74"/>
      <c r="C39" s="74"/>
      <c r="D39" s="74"/>
      <c r="E39" s="5"/>
    </row>
    <row r="40" spans="1:5" x14ac:dyDescent="0.25">
      <c r="B40" s="80" t="s">
        <v>19</v>
      </c>
      <c r="C40" s="80"/>
      <c r="D40" s="80"/>
      <c r="E40" s="6" t="s">
        <v>6</v>
      </c>
    </row>
    <row r="41" spans="1:5" x14ac:dyDescent="0.25">
      <c r="A41" s="30"/>
      <c r="B41" s="30"/>
      <c r="C41" s="30"/>
      <c r="D41" s="30"/>
      <c r="E41" s="30"/>
    </row>
    <row r="42" spans="1:5" ht="15" customHeight="1" x14ac:dyDescent="0.25">
      <c r="A42" s="81" t="s">
        <v>42</v>
      </c>
      <c r="B42" s="81"/>
      <c r="C42" s="81"/>
      <c r="D42" s="81"/>
      <c r="E42" s="81"/>
    </row>
    <row r="43" spans="1:5" x14ac:dyDescent="0.25">
      <c r="B43" s="80" t="s">
        <v>19</v>
      </c>
      <c r="C43" s="80"/>
      <c r="D43" s="80"/>
      <c r="E43" s="6" t="s">
        <v>6</v>
      </c>
    </row>
    <row r="45" spans="1:5" x14ac:dyDescent="0.25">
      <c r="A45" s="24" t="s">
        <v>40</v>
      </c>
    </row>
    <row r="46" spans="1:5" x14ac:dyDescent="0.25">
      <c r="A46" s="14" t="s">
        <v>31</v>
      </c>
    </row>
    <row r="47" spans="1:5" x14ac:dyDescent="0.25">
      <c r="A47" s="2" t="s">
        <v>38</v>
      </c>
      <c r="B47" s="18">
        <f>'2кв'!B49</f>
        <v>48030.899999999994</v>
      </c>
    </row>
    <row r="48" spans="1:5" ht="16.5" customHeight="1" x14ac:dyDescent="0.25">
      <c r="A48" s="32" t="s">
        <v>67</v>
      </c>
      <c r="B48" s="19"/>
    </row>
    <row r="49" spans="1:4" x14ac:dyDescent="0.25">
      <c r="A49" s="2" t="s">
        <v>34</v>
      </c>
      <c r="B49" s="19">
        <v>113896.33</v>
      </c>
    </row>
    <row r="50" spans="1:4" ht="15.6" customHeight="1" x14ac:dyDescent="0.25">
      <c r="A50" s="2" t="s">
        <v>35</v>
      </c>
      <c r="B50" s="19">
        <f>E29</f>
        <v>105907.35999999999</v>
      </c>
    </row>
    <row r="51" spans="1:4" x14ac:dyDescent="0.25">
      <c r="A51" s="15" t="s">
        <v>37</v>
      </c>
      <c r="B51" s="18">
        <f>B47+B49-B50</f>
        <v>56019.869999999995</v>
      </c>
    </row>
    <row r="55" spans="1:4" x14ac:dyDescent="0.25">
      <c r="D55" s="20"/>
    </row>
  </sheetData>
  <mergeCells count="29">
    <mergeCell ref="A38:E38"/>
    <mergeCell ref="A39:D39"/>
    <mergeCell ref="B40:D40"/>
    <mergeCell ref="A42:E42"/>
    <mergeCell ref="B43:D43"/>
    <mergeCell ref="A37:E37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8" zoomScaleSheetLayoutView="100" workbookViewId="0">
      <selection activeCell="E30" sqref="E30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85546875" style="2" customWidth="1"/>
    <col min="5" max="5" width="14.5703125" style="2" customWidth="1"/>
    <col min="6" max="7" width="9.140625" style="2"/>
    <col min="8" max="8" width="13" style="2" customWidth="1"/>
    <col min="9" max="16384" width="9.140625" style="2"/>
  </cols>
  <sheetData>
    <row r="1" spans="1:5" ht="15.75" x14ac:dyDescent="0.25">
      <c r="A1" s="69" t="s">
        <v>11</v>
      </c>
      <c r="B1" s="69"/>
      <c r="C1" s="69"/>
      <c r="D1" s="69"/>
      <c r="E1" s="69"/>
    </row>
    <row r="2" spans="1:5" ht="33.75" customHeight="1" x14ac:dyDescent="0.25">
      <c r="A2" s="70" t="s">
        <v>12</v>
      </c>
      <c r="B2" s="71"/>
      <c r="C2" s="71"/>
      <c r="D2" s="71"/>
      <c r="E2" s="71"/>
    </row>
    <row r="3" spans="1:5" x14ac:dyDescent="0.25">
      <c r="A3" s="72" t="s">
        <v>71</v>
      </c>
      <c r="B3" s="72"/>
      <c r="C3" s="72"/>
      <c r="D3" s="72"/>
      <c r="E3" s="72"/>
    </row>
    <row r="4" spans="1:5" s="1" customFormat="1" ht="15.75" x14ac:dyDescent="0.25">
      <c r="A4" s="17" t="s">
        <v>13</v>
      </c>
      <c r="B4" s="4"/>
      <c r="C4" s="4"/>
      <c r="D4" s="2"/>
      <c r="E4" s="39">
        <v>46022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73" t="s">
        <v>0</v>
      </c>
      <c r="B6" s="73"/>
      <c r="C6" s="73"/>
      <c r="D6" s="73"/>
      <c r="E6" s="73"/>
    </row>
    <row r="7" spans="1:5" x14ac:dyDescent="0.25">
      <c r="A7" s="74" t="s">
        <v>24</v>
      </c>
      <c r="B7" s="74"/>
      <c r="C7" s="74"/>
      <c r="D7" s="74"/>
      <c r="E7" s="74"/>
    </row>
    <row r="8" spans="1:5" x14ac:dyDescent="0.25">
      <c r="A8" s="67" t="s">
        <v>1</v>
      </c>
      <c r="B8" s="67"/>
      <c r="C8" s="67"/>
      <c r="D8" s="67"/>
      <c r="E8" s="67"/>
    </row>
    <row r="9" spans="1:5" ht="13.9" customHeight="1" x14ac:dyDescent="0.25">
      <c r="A9" s="75" t="s">
        <v>39</v>
      </c>
      <c r="B9" s="75"/>
      <c r="C9" s="75"/>
      <c r="D9" s="75"/>
      <c r="E9" s="75"/>
    </row>
    <row r="10" spans="1:5" ht="24.75" customHeight="1" x14ac:dyDescent="0.25">
      <c r="A10" s="76" t="s">
        <v>14</v>
      </c>
      <c r="B10" s="77"/>
      <c r="C10" s="77"/>
      <c r="D10" s="77"/>
      <c r="E10" s="77"/>
    </row>
    <row r="11" spans="1:5" ht="29.25" customHeight="1" x14ac:dyDescent="0.25">
      <c r="A11" s="75" t="s">
        <v>41</v>
      </c>
      <c r="B11" s="75"/>
      <c r="C11" s="75"/>
      <c r="D11" s="75"/>
      <c r="E11" s="75"/>
    </row>
    <row r="12" spans="1:5" x14ac:dyDescent="0.25">
      <c r="A12" s="67" t="s">
        <v>15</v>
      </c>
      <c r="B12" s="68"/>
      <c r="C12" s="68"/>
      <c r="D12" s="68"/>
      <c r="E12" s="68"/>
    </row>
    <row r="13" spans="1:5" x14ac:dyDescent="0.25">
      <c r="A13" s="73" t="s">
        <v>22</v>
      </c>
      <c r="B13" s="73"/>
      <c r="C13" s="73"/>
      <c r="D13" s="73"/>
      <c r="E13" s="73"/>
    </row>
    <row r="14" spans="1:5" x14ac:dyDescent="0.25">
      <c r="A14" s="67" t="s">
        <v>2</v>
      </c>
      <c r="B14" s="68"/>
      <c r="C14" s="68"/>
      <c r="D14" s="68"/>
      <c r="E14" s="68"/>
    </row>
    <row r="15" spans="1:5" x14ac:dyDescent="0.25">
      <c r="A15" s="73" t="s">
        <v>44</v>
      </c>
      <c r="B15" s="73"/>
      <c r="C15" s="73"/>
      <c r="D15" s="73"/>
      <c r="E15" s="73"/>
    </row>
    <row r="16" spans="1:5" x14ac:dyDescent="0.25">
      <c r="A16" s="67" t="s">
        <v>16</v>
      </c>
      <c r="B16" s="68"/>
      <c r="C16" s="68"/>
      <c r="D16" s="68"/>
      <c r="E16" s="68"/>
    </row>
    <row r="17" spans="1:7" ht="29.25" customHeight="1" x14ac:dyDescent="0.25">
      <c r="A17" s="73" t="s">
        <v>17</v>
      </c>
      <c r="B17" s="73"/>
      <c r="C17" s="73"/>
      <c r="D17" s="73"/>
      <c r="E17" s="73"/>
    </row>
    <row r="18" spans="1:7" ht="60.75" customHeight="1" x14ac:dyDescent="0.25">
      <c r="A18" s="73" t="s">
        <v>32</v>
      </c>
      <c r="B18" s="73"/>
      <c r="C18" s="73"/>
      <c r="D18" s="73"/>
      <c r="E18" s="73"/>
    </row>
    <row r="19" spans="1:7" ht="31.5" customHeight="1" x14ac:dyDescent="0.25">
      <c r="A19" s="79" t="s">
        <v>25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1261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6" t="s">
        <v>43</v>
      </c>
      <c r="B22" s="9" t="s">
        <v>33</v>
      </c>
      <c r="C22" s="3" t="s">
        <v>4</v>
      </c>
      <c r="D22" s="3">
        <v>20.12</v>
      </c>
      <c r="E22" s="8">
        <f>D22*F20*G20</f>
        <v>76113.959999999992</v>
      </c>
    </row>
    <row r="23" spans="1:7" x14ac:dyDescent="0.25">
      <c r="A23" s="7" t="s">
        <v>36</v>
      </c>
      <c r="B23" s="9" t="s">
        <v>23</v>
      </c>
      <c r="C23" s="3" t="s">
        <v>4</v>
      </c>
      <c r="D23" s="3">
        <v>5.12</v>
      </c>
      <c r="E23" s="8">
        <f>D23*F20*G20</f>
        <v>19368.96</v>
      </c>
    </row>
    <row r="24" spans="1:7" x14ac:dyDescent="0.25">
      <c r="A24" s="7" t="s">
        <v>47</v>
      </c>
      <c r="B24" s="9" t="s">
        <v>72</v>
      </c>
      <c r="C24" s="3" t="s">
        <v>4</v>
      </c>
      <c r="D24" s="3"/>
      <c r="E24" s="8">
        <v>0</v>
      </c>
    </row>
    <row r="25" spans="1:7" x14ac:dyDescent="0.25">
      <c r="A25" s="7" t="s">
        <v>26</v>
      </c>
      <c r="B25" s="9" t="s">
        <v>72</v>
      </c>
      <c r="C25" s="3" t="s">
        <v>28</v>
      </c>
      <c r="D25" s="3"/>
      <c r="E25" s="8">
        <f>1909.65+1428.85+230</f>
        <v>3568.5</v>
      </c>
    </row>
    <row r="26" spans="1:7" ht="30" x14ac:dyDescent="0.25">
      <c r="A26" s="86" t="s">
        <v>91</v>
      </c>
      <c r="B26" s="87" t="s">
        <v>94</v>
      </c>
      <c r="C26" s="3" t="s">
        <v>66</v>
      </c>
      <c r="D26" s="87">
        <v>4</v>
      </c>
      <c r="E26" s="8">
        <f>D26*333.76</f>
        <v>1335.04</v>
      </c>
    </row>
    <row r="27" spans="1:7" ht="30" x14ac:dyDescent="0.25">
      <c r="A27" s="86" t="s">
        <v>92</v>
      </c>
      <c r="B27" s="87" t="s">
        <v>95</v>
      </c>
      <c r="C27" s="3" t="s">
        <v>66</v>
      </c>
      <c r="D27" s="87">
        <v>4</v>
      </c>
      <c r="E27" s="8">
        <f>D27*333.76</f>
        <v>1335.04</v>
      </c>
    </row>
    <row r="28" spans="1:7" ht="30" x14ac:dyDescent="0.25">
      <c r="A28" s="86" t="s">
        <v>93</v>
      </c>
      <c r="B28" s="87" t="s">
        <v>95</v>
      </c>
      <c r="C28" s="3" t="s">
        <v>28</v>
      </c>
      <c r="D28" s="87">
        <v>16</v>
      </c>
      <c r="E28" s="8">
        <v>19746.560000000001</v>
      </c>
    </row>
    <row r="29" spans="1:7" s="14" customFormat="1" ht="14.25" x14ac:dyDescent="0.2">
      <c r="A29" s="10" t="s">
        <v>29</v>
      </c>
      <c r="B29" s="11"/>
      <c r="C29" s="12"/>
      <c r="D29" s="12"/>
      <c r="E29" s="13">
        <f>SUM(E22:E28)</f>
        <v>121468.05999999997</v>
      </c>
    </row>
    <row r="31" spans="1:7" ht="36" customHeight="1" x14ac:dyDescent="0.25">
      <c r="A31" s="75" t="s">
        <v>96</v>
      </c>
      <c r="B31" s="75"/>
      <c r="C31" s="75"/>
      <c r="D31" s="75"/>
      <c r="E31" s="75"/>
    </row>
    <row r="32" spans="1:7" ht="28.5" customHeight="1" x14ac:dyDescent="0.25">
      <c r="A32" s="73" t="s">
        <v>21</v>
      </c>
      <c r="B32" s="73"/>
      <c r="C32" s="73"/>
      <c r="D32" s="73"/>
      <c r="E32" s="73"/>
    </row>
    <row r="33" spans="1:5" ht="15" customHeight="1" x14ac:dyDescent="0.25">
      <c r="A33" s="73" t="s">
        <v>20</v>
      </c>
      <c r="B33" s="73"/>
      <c r="C33" s="73"/>
      <c r="D33" s="73"/>
      <c r="E33" s="73"/>
    </row>
    <row r="34" spans="1:5" ht="28.5" customHeight="1" x14ac:dyDescent="0.25">
      <c r="A34" s="73" t="s">
        <v>30</v>
      </c>
      <c r="B34" s="73"/>
      <c r="C34" s="73"/>
      <c r="D34" s="73"/>
      <c r="E34" s="73"/>
    </row>
    <row r="35" spans="1:5" x14ac:dyDescent="0.25">
      <c r="A35" s="73" t="s">
        <v>18</v>
      </c>
      <c r="B35" s="73"/>
      <c r="C35" s="73"/>
      <c r="D35" s="73"/>
      <c r="E35" s="73"/>
    </row>
    <row r="36" spans="1:5" x14ac:dyDescent="0.25">
      <c r="A36" s="37"/>
      <c r="B36" s="37"/>
      <c r="C36" s="37"/>
      <c r="D36" s="37"/>
      <c r="E36" s="37"/>
    </row>
    <row r="37" spans="1:5" x14ac:dyDescent="0.25">
      <c r="A37" s="78" t="s">
        <v>5</v>
      </c>
      <c r="B37" s="78"/>
      <c r="C37" s="78"/>
      <c r="D37" s="78"/>
      <c r="E37" s="78"/>
    </row>
    <row r="38" spans="1:5" x14ac:dyDescent="0.25">
      <c r="A38" s="73" t="s">
        <v>18</v>
      </c>
      <c r="B38" s="73"/>
      <c r="C38" s="73"/>
      <c r="D38" s="73"/>
      <c r="E38" s="73"/>
    </row>
    <row r="39" spans="1:5" ht="15" customHeight="1" x14ac:dyDescent="0.25">
      <c r="A39" s="74" t="s">
        <v>45</v>
      </c>
      <c r="B39" s="74"/>
      <c r="C39" s="74"/>
      <c r="D39" s="74"/>
      <c r="E39" s="5"/>
    </row>
    <row r="40" spans="1:5" x14ac:dyDescent="0.25">
      <c r="B40" s="80" t="s">
        <v>19</v>
      </c>
      <c r="C40" s="80"/>
      <c r="D40" s="80"/>
      <c r="E40" s="6" t="s">
        <v>6</v>
      </c>
    </row>
    <row r="41" spans="1:5" x14ac:dyDescent="0.25">
      <c r="A41" s="35"/>
      <c r="B41" s="35"/>
      <c r="C41" s="35"/>
      <c r="D41" s="35"/>
      <c r="E41" s="35"/>
    </row>
    <row r="42" spans="1:5" ht="15" customHeight="1" x14ac:dyDescent="0.25">
      <c r="A42" s="81" t="s">
        <v>42</v>
      </c>
      <c r="B42" s="81"/>
      <c r="C42" s="81"/>
      <c r="D42" s="81"/>
      <c r="E42" s="81"/>
    </row>
    <row r="43" spans="1:5" x14ac:dyDescent="0.25">
      <c r="B43" s="80" t="s">
        <v>19</v>
      </c>
      <c r="C43" s="80"/>
      <c r="D43" s="80"/>
      <c r="E43" s="6" t="s">
        <v>6</v>
      </c>
    </row>
    <row r="45" spans="1:5" x14ac:dyDescent="0.25">
      <c r="A45" s="24" t="s">
        <v>40</v>
      </c>
    </row>
    <row r="46" spans="1:5" x14ac:dyDescent="0.25">
      <c r="A46" s="14" t="s">
        <v>31</v>
      </c>
    </row>
    <row r="47" spans="1:5" x14ac:dyDescent="0.25">
      <c r="A47" s="2" t="s">
        <v>38</v>
      </c>
      <c r="B47" s="18">
        <f>'3кв'!B51</f>
        <v>56019.869999999995</v>
      </c>
    </row>
    <row r="48" spans="1:5" ht="16.5" customHeight="1" x14ac:dyDescent="0.25">
      <c r="A48" s="38" t="s">
        <v>67</v>
      </c>
      <c r="B48" s="19"/>
    </row>
    <row r="49" spans="1:4" x14ac:dyDescent="0.25">
      <c r="A49" s="2" t="s">
        <v>34</v>
      </c>
      <c r="B49" s="19">
        <v>124451</v>
      </c>
    </row>
    <row r="50" spans="1:4" ht="15.6" customHeight="1" x14ac:dyDescent="0.25">
      <c r="A50" s="2" t="s">
        <v>35</v>
      </c>
      <c r="B50" s="19">
        <f>E29</f>
        <v>121468.05999999997</v>
      </c>
    </row>
    <row r="51" spans="1:4" x14ac:dyDescent="0.25">
      <c r="A51" s="15" t="s">
        <v>37</v>
      </c>
      <c r="B51" s="18">
        <f>B47+B49-B50</f>
        <v>59002.810000000027</v>
      </c>
    </row>
    <row r="55" spans="1:4" x14ac:dyDescent="0.25">
      <c r="D55" s="20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7:E37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38:E38"/>
    <mergeCell ref="A39:D39"/>
    <mergeCell ref="B40:D40"/>
    <mergeCell ref="A42:E42"/>
    <mergeCell ref="B43:D4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zoomScaleSheetLayoutView="100" workbookViewId="0">
      <selection activeCell="C31" sqref="C31"/>
    </sheetView>
  </sheetViews>
  <sheetFormatPr defaultRowHeight="15.75" x14ac:dyDescent="0.25"/>
  <cols>
    <col min="1" max="1" width="10.5703125" style="1" customWidth="1"/>
    <col min="2" max="2" width="64.140625" style="1" customWidth="1"/>
    <col min="3" max="3" width="16.140625" style="1" customWidth="1"/>
    <col min="4" max="4" width="11.855468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83" t="s">
        <v>73</v>
      </c>
      <c r="B1" s="83"/>
      <c r="C1" s="83"/>
      <c r="D1" s="40"/>
    </row>
    <row r="2" spans="1:5" x14ac:dyDescent="0.25">
      <c r="A2" s="84" t="s">
        <v>74</v>
      </c>
      <c r="B2" s="84"/>
      <c r="C2" s="84"/>
      <c r="D2" s="41"/>
    </row>
    <row r="3" spans="1:5" x14ac:dyDescent="0.25">
      <c r="A3" s="84" t="s">
        <v>90</v>
      </c>
      <c r="B3" s="84"/>
      <c r="C3" s="84"/>
      <c r="D3" s="41"/>
    </row>
    <row r="4" spans="1:5" x14ac:dyDescent="0.25">
      <c r="A4" s="83" t="s">
        <v>75</v>
      </c>
      <c r="B4" s="83"/>
      <c r="C4" s="83"/>
      <c r="D4" s="40"/>
    </row>
    <row r="5" spans="1:5" x14ac:dyDescent="0.25">
      <c r="A5" s="85"/>
      <c r="B5" s="85"/>
      <c r="C5" s="85"/>
    </row>
    <row r="6" spans="1:5" x14ac:dyDescent="0.25">
      <c r="A6" s="41"/>
      <c r="B6" s="42" t="s">
        <v>76</v>
      </c>
      <c r="C6" s="43">
        <f>'1кв'!B47</f>
        <v>21574.48</v>
      </c>
      <c r="D6" s="44"/>
    </row>
    <row r="7" spans="1:5" x14ac:dyDescent="0.25">
      <c r="A7" s="45" t="s">
        <v>77</v>
      </c>
      <c r="B7" s="42" t="s">
        <v>99</v>
      </c>
      <c r="C7" s="43"/>
      <c r="D7" s="44"/>
    </row>
    <row r="8" spans="1:5" x14ac:dyDescent="0.25">
      <c r="B8" s="46" t="s">
        <v>78</v>
      </c>
      <c r="C8" s="47">
        <f>'1кв'!B49+'2кв'!B47+'3кв'!B49+'4кв'!B49</f>
        <v>469497.60000000003</v>
      </c>
      <c r="D8" s="48"/>
    </row>
    <row r="9" spans="1:5" x14ac:dyDescent="0.25">
      <c r="A9" s="50"/>
      <c r="B9" s="46" t="s">
        <v>79</v>
      </c>
      <c r="C9" s="51">
        <f>SUM(C8:C8)</f>
        <v>469497.60000000003</v>
      </c>
      <c r="D9" s="44"/>
    </row>
    <row r="10" spans="1:5" x14ac:dyDescent="0.25">
      <c r="B10" s="82"/>
      <c r="C10" s="82"/>
      <c r="D10" s="52"/>
    </row>
    <row r="11" spans="1:5" ht="17.25" customHeight="1" x14ac:dyDescent="0.25">
      <c r="A11" s="53" t="s">
        <v>80</v>
      </c>
      <c r="B11" s="16" t="s">
        <v>43</v>
      </c>
      <c r="C11" s="47">
        <f>'1кв'!E22+'2кв'!E22+'3кв'!E22+'4кв'!E22</f>
        <v>298478.69999999995</v>
      </c>
      <c r="D11" s="52"/>
    </row>
    <row r="12" spans="1:5" ht="15" customHeight="1" x14ac:dyDescent="0.25">
      <c r="A12" s="53"/>
      <c r="B12" s="54" t="s">
        <v>81</v>
      </c>
      <c r="C12" s="47">
        <f>'1кв'!E23+'2кв'!E23+'3кв'!E23+'4кв'!E23</f>
        <v>74146.799999999988</v>
      </c>
      <c r="D12" s="52"/>
    </row>
    <row r="13" spans="1:5" x14ac:dyDescent="0.25">
      <c r="A13" s="53"/>
      <c r="B13" s="55" t="s">
        <v>47</v>
      </c>
      <c r="C13" s="47">
        <f>'1кв'!E24+'2кв'!E24+'3кв'!E24+'4кв'!E24</f>
        <v>0</v>
      </c>
      <c r="D13" s="52"/>
    </row>
    <row r="14" spans="1:5" x14ac:dyDescent="0.25">
      <c r="B14" s="49" t="s">
        <v>26</v>
      </c>
      <c r="C14" s="47">
        <f>'1кв'!E25+'2кв'!E25+'3кв'!E25+'4кв'!E25</f>
        <v>10368.189999999999</v>
      </c>
      <c r="D14" s="52"/>
      <c r="E14" s="56"/>
    </row>
    <row r="15" spans="1:5" x14ac:dyDescent="0.25">
      <c r="A15" s="53"/>
      <c r="B15" s="57" t="s">
        <v>98</v>
      </c>
      <c r="C15" s="58">
        <f>'1кв'!E26+'1кв'!E27+'3кв'!E26+'4кв'!E26+'4кв'!E27</f>
        <v>13016.64</v>
      </c>
      <c r="D15" s="52"/>
    </row>
    <row r="16" spans="1:5" x14ac:dyDescent="0.25">
      <c r="A16" s="53"/>
      <c r="B16" s="59" t="s">
        <v>82</v>
      </c>
      <c r="C16" s="58">
        <f>SUM(C18:C21)</f>
        <v>36058.94</v>
      </c>
      <c r="D16" s="52"/>
    </row>
    <row r="17" spans="1:7" x14ac:dyDescent="0.25">
      <c r="A17" s="53"/>
      <c r="B17" s="59" t="s">
        <v>83</v>
      </c>
      <c r="C17" s="58"/>
      <c r="D17" s="52"/>
      <c r="G17" s="56"/>
    </row>
    <row r="18" spans="1:7" x14ac:dyDescent="0.25">
      <c r="A18" s="53"/>
      <c r="B18" s="60" t="s">
        <v>61</v>
      </c>
      <c r="C18" s="61">
        <f>'2кв'!E26</f>
        <v>9642.3799999999992</v>
      </c>
      <c r="D18" s="52"/>
    </row>
    <row r="19" spans="1:7" x14ac:dyDescent="0.25">
      <c r="A19" s="53"/>
      <c r="B19" s="60" t="s">
        <v>68</v>
      </c>
      <c r="C19" s="61">
        <f>'3кв'!E27</f>
        <v>6670</v>
      </c>
      <c r="D19" s="52"/>
    </row>
    <row r="20" spans="1:7" x14ac:dyDescent="0.25">
      <c r="A20" s="53"/>
      <c r="B20" s="60" t="s">
        <v>97</v>
      </c>
      <c r="C20" s="61">
        <f>'4кв'!E28</f>
        <v>19746.560000000001</v>
      </c>
      <c r="D20" s="52"/>
    </row>
    <row r="21" spans="1:7" x14ac:dyDescent="0.25">
      <c r="A21" s="53"/>
      <c r="B21" s="60"/>
      <c r="C21" s="61"/>
      <c r="D21" s="52"/>
    </row>
    <row r="22" spans="1:7" x14ac:dyDescent="0.25">
      <c r="A22" s="53"/>
      <c r="B22" s="60"/>
      <c r="C22" s="61"/>
      <c r="D22" s="52"/>
    </row>
    <row r="23" spans="1:7" x14ac:dyDescent="0.25">
      <c r="B23" s="62" t="s">
        <v>84</v>
      </c>
      <c r="C23" s="63">
        <f>SUM(C11:C16)</f>
        <v>432069.26999999996</v>
      </c>
      <c r="D23" s="52"/>
      <c r="E23" s="56"/>
    </row>
    <row r="24" spans="1:7" x14ac:dyDescent="0.25">
      <c r="B24" s="62" t="s">
        <v>89</v>
      </c>
      <c r="C24" s="64">
        <f>C6+C9-C23</f>
        <v>59002.810000000056</v>
      </c>
      <c r="D24" s="52"/>
    </row>
    <row r="25" spans="1:7" x14ac:dyDescent="0.25">
      <c r="B25" s="45"/>
      <c r="C25" s="45"/>
      <c r="D25" s="52"/>
    </row>
    <row r="26" spans="1:7" x14ac:dyDescent="0.25">
      <c r="B26" s="65" t="s">
        <v>85</v>
      </c>
      <c r="C26" s="65"/>
      <c r="D26" s="52"/>
    </row>
    <row r="27" spans="1:7" x14ac:dyDescent="0.25">
      <c r="B27" s="65" t="s">
        <v>100</v>
      </c>
      <c r="C27" s="88">
        <v>44186.52</v>
      </c>
      <c r="D27" s="52"/>
    </row>
    <row r="28" spans="1:7" x14ac:dyDescent="0.25">
      <c r="B28" s="66" t="s">
        <v>101</v>
      </c>
      <c r="C28" s="89">
        <v>40376.639999999999</v>
      </c>
      <c r="D28" s="52"/>
    </row>
    <row r="29" spans="1:7" x14ac:dyDescent="0.25">
      <c r="B29" s="65" t="s">
        <v>86</v>
      </c>
      <c r="C29" s="88">
        <f>C28-C27</f>
        <v>-3809.8799999999974</v>
      </c>
      <c r="D29" s="52"/>
    </row>
    <row r="30" spans="1:7" x14ac:dyDescent="0.25">
      <c r="B30" s="45"/>
      <c r="C30" s="45"/>
      <c r="D30" s="52"/>
    </row>
    <row r="31" spans="1:7" x14ac:dyDescent="0.25">
      <c r="B31" s="45"/>
      <c r="C31" s="45"/>
      <c r="D31" s="52"/>
    </row>
    <row r="32" spans="1:7" x14ac:dyDescent="0.25">
      <c r="A32" s="1" t="s">
        <v>87</v>
      </c>
      <c r="B32" s="45" t="s">
        <v>102</v>
      </c>
      <c r="C32" s="45"/>
      <c r="D32" s="52"/>
    </row>
    <row r="33" spans="2:4" x14ac:dyDescent="0.25">
      <c r="B33" s="45" t="s">
        <v>103</v>
      </c>
      <c r="C33" s="45"/>
      <c r="D33" s="52"/>
    </row>
    <row r="34" spans="2:4" x14ac:dyDescent="0.25">
      <c r="B34" s="45" t="s">
        <v>104</v>
      </c>
      <c r="C34" s="45"/>
      <c r="D34" s="52"/>
    </row>
    <row r="35" spans="2:4" x14ac:dyDescent="0.25">
      <c r="B35" s="45"/>
      <c r="C35" s="45"/>
      <c r="D35" s="52"/>
    </row>
    <row r="36" spans="2:4" x14ac:dyDescent="0.25">
      <c r="B36" s="45" t="s">
        <v>88</v>
      </c>
      <c r="C36" s="45"/>
      <c r="D36" s="52"/>
    </row>
    <row r="37" spans="2:4" x14ac:dyDescent="0.25">
      <c r="B37" s="45"/>
      <c r="C37" s="45"/>
      <c r="D37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2026-02-27T12:53:59Z</dcterms:modified>
</cp:coreProperties>
</file>