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'1кв'!$A$1:$E$50</definedName>
    <definedName name="_xlnm.Print_Area" localSheetId="1">'2кв'!$A$1:$E$50</definedName>
    <definedName name="_xlnm.Print_Area" localSheetId="2">'3кв'!$A$1:$E$47</definedName>
    <definedName name="_xlnm.Print_Area" localSheetId="3">'4кв'!$A$1:$E$47</definedName>
    <definedName name="_xlnm.Print_Area" localSheetId="4">отчет!$A$1:$C$34</definedName>
  </definedNames>
  <calcPr calcId="152511"/>
</workbook>
</file>

<file path=xl/calcChain.xml><?xml version="1.0" encoding="utf-8"?>
<calcChain xmlns="http://schemas.openxmlformats.org/spreadsheetml/2006/main">
  <c r="C26" i="30" l="1"/>
  <c r="C16" i="30" l="1"/>
  <c r="C15" i="30"/>
  <c r="C18" i="30"/>
  <c r="C14" i="30"/>
  <c r="C13" i="30"/>
  <c r="C12" i="30"/>
  <c r="C9" i="30"/>
  <c r="C8" i="30"/>
  <c r="C6" i="30"/>
  <c r="C20" i="30" l="1"/>
  <c r="C10" i="30"/>
  <c r="C21" i="30" l="1"/>
  <c r="B42" i="29"/>
  <c r="F20" i="29"/>
  <c r="E23" i="29" s="1"/>
  <c r="E22" i="29" l="1"/>
  <c r="E25" i="29" s="1"/>
  <c r="B45" i="29" s="1"/>
  <c r="B46" i="29" s="1"/>
  <c r="B46" i="28"/>
  <c r="B49" i="26"/>
  <c r="E25" i="27" l="1"/>
  <c r="F20" i="28" l="1"/>
  <c r="E22" i="28" s="1"/>
  <c r="E26" i="27"/>
  <c r="F20" i="27"/>
  <c r="E23" i="27" s="1"/>
  <c r="E23" i="28" l="1"/>
  <c r="E25" i="28" s="1"/>
  <c r="B45" i="28" s="1"/>
  <c r="E22" i="27"/>
  <c r="E27" i="27" s="1"/>
  <c r="B48" i="27" s="1"/>
  <c r="E26" i="26"/>
  <c r="F20" i="26" l="1"/>
  <c r="E22" i="26" s="1"/>
  <c r="E23" i="26" l="1"/>
  <c r="E27" i="26" s="1"/>
  <c r="B48" i="26" s="1"/>
  <c r="B44" i="27" l="1"/>
  <c r="B49" i="27" s="1"/>
  <c r="B42" i="28" s="1"/>
</calcChain>
</file>

<file path=xl/sharedStrings.xml><?xml version="1.0" encoding="utf-8"?>
<sst xmlns="http://schemas.openxmlformats.org/spreadsheetml/2006/main" count="252" uniqueCount="95">
  <si>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</si>
  <si>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</si>
  <si>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</si>
  <si>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</si>
  <si>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</si>
  <si>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</si>
  <si>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</si>
  <si>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</si>
  <si>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</si>
  <si>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</si>
  <si>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</si>
  <si>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</si>
  <si>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</si>
  <si>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</si>
  <si>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</si>
  <si>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</si>
  <si>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</si>
  <si>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</si>
  <si>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</si>
  <si>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</si>
  <si>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</si>
  <si>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</si>
  <si>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</si>
  <si>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</si>
  <si>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</si>
  <si>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96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</si>
  <si>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№11,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50 от 30.05.2015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</si>
  <si>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№52  от   01.06.2015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</si>
  <si>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№96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</si>
  <si>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Стоимость материалов</t>
  </si>
  <si>
    <t>руб.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</si>
  <si>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Коваленко С.Н.</t>
    </r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</si>
  <si>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</si>
  <si>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</si>
  <si>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</si>
  <si>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</si>
  <si>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Коваленко Светланы Николаевны</t>
    </r>
  </si>
  <si>
    <t>Общая площадь квартир - 432,2м2 + нежилые 112,7м2=544,9м2</t>
  </si>
  <si>
    <t>Расходы по содержанию и тек. ремонту</t>
  </si>
  <si>
    <t xml:space="preserve">Общехозяйственные расходы </t>
  </si>
  <si>
    <t>Остаток на начало квартала</t>
  </si>
  <si>
    <t xml:space="preserve">определена приложением № 9 к договору </t>
  </si>
  <si>
    <t>Оплачено по нежилым помещениям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</si>
  <si>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</si>
  <si>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</si>
  <si>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</si>
  <si>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 Бовкун А.А.</t>
    </r>
  </si>
  <si>
    <t>за 1 квартал 2025 года</t>
  </si>
  <si>
    <t>31.03.2025 г.</t>
  </si>
  <si>
    <t>Опиловка деревьев (смета)</t>
  </si>
  <si>
    <t>февраль</t>
  </si>
  <si>
    <t xml:space="preserve">           2. Всего за период с "01" 01 2025 г. по "31" 03  2025 г. выполнено работ (оказано услуг) на общую сумму семьдесят две тысячи триста двенадцать рублей 29 копеек.</t>
  </si>
  <si>
    <t>Предъявлено населению 36600,95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</si>
  <si>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</si>
  <si>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</si>
  <si>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</si>
  <si>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</si>
  <si>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</si>
  <si>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</si>
  <si>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входных дверей в подъезд (кв.12)</t>
  </si>
  <si>
    <t>апрель</t>
  </si>
  <si>
    <t>ч/ч</t>
  </si>
  <si>
    <t>Предъявлено населению 38938,53</t>
  </si>
  <si>
    <t xml:space="preserve">           2. Всего за период с "01" 04 2025 г. по "30" 06  2025 г. выполнено работ (оказано услуг) на общую сумму тридцать девять тысяч четыреста тридцать рублей  05 копеек.</t>
  </si>
  <si>
    <t xml:space="preserve">           2. Всего за период с "01" 07 2025 г. по "30" 09  2025 г. выполнено работ (оказано услуг) на общую сумму тридцать девять тысяч восемьдесят пять рублей 68 копеек.</t>
  </si>
  <si>
    <t>Предъявлено населению 43259,47</t>
  </si>
  <si>
    <t>за 4 квартал 2025 года</t>
  </si>
  <si>
    <t xml:space="preserve">           2. Всего за период с "01" 10  2025 г. по "31" 12  2025 г. выполнено работ (оказано услуг) на общую сумму тридцать девять тысяч восемьдесят пять рублей 68 копеек.</t>
  </si>
  <si>
    <t>4 квартал</t>
  </si>
  <si>
    <t>ОТЧЕТ</t>
  </si>
  <si>
    <t>О ВЫПОЛНЕННЫХ РАБОТАХ И ДВИЖЕНИИ  СРЕДСТВ</t>
  </si>
  <si>
    <t>по ж.д. ул. Пролетарская, д. 96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</si>
  <si>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</si>
  <si>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</si>
  <si>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</si>
  <si>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по не жилым помещениям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</si>
  <si>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</si>
  <si>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</si>
  <si>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</si>
  <si>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</si>
  <si>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</si>
  <si>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</si>
  <si>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</si>
  <si>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</si>
  <si>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</si>
  <si>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</si>
  <si>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</si>
  <si>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</si>
  <si>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Непредвиденные работы 8  ч/ч</t>
  </si>
  <si>
    <t>Предъявлено населению 43270,05</t>
  </si>
  <si>
    <t>Начислено всего 162069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</si>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</sst>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[$-419]General"/>
    <numFmt numFmtId="165" formatCode="0.000"/>
    <numFmt numFmtId="166" formatCode="#,##0.00_ ;\-#,##0.00\ "/>
    <numFmt numFmtId="167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3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43" fontId="8" fillId="0" borderId="0" xfId="1" applyFont="1"/>
    <xf numFmtId="43" fontId="4" fillId="0" borderId="0" xfId="1" applyFont="1"/>
    <xf numFmtId="43" fontId="4" fillId="0" borderId="0" xfId="1" applyFont="1" applyAlignment="1">
      <alignment horizontal="right"/>
    </xf>
    <xf numFmtId="165" fontId="4" fillId="0" borderId="0" xfId="0" applyNumberFormat="1" applyFont="1"/>
    <xf numFmtId="43" fontId="4" fillId="0" borderId="0" xfId="0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1" xfId="0" applyFont="1" applyFill="1" applyBorder="1" applyAlignment="1">
      <alignment wrapText="1"/>
    </xf>
    <xf numFmtId="166" fontId="8" fillId="0" borderId="0" xfId="1" applyNumberFormat="1" applyFont="1"/>
    <xf numFmtId="0" fontId="14" fillId="0" borderId="4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7" fontId="7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6" fontId="3" fillId="0" borderId="0" xfId="1" applyNumberFormat="1" applyFont="1" applyBorder="1"/>
    <xf numFmtId="0" fontId="3" fillId="0" borderId="0" xfId="0" applyFont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31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8" width="11.140625" style="2" bestFit="1" customWidth="1"/>
    <col min="9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0.75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47</v>
      </c>
      <c r="B3" s="66"/>
      <c r="C3" s="66"/>
      <c r="D3" s="66"/>
      <c r="E3" s="66"/>
    </row>
    <row r="4" spans="1:5" s="1" customFormat="1" ht="15.75" x14ac:dyDescent="0.25">
      <c r="A4" s="17" t="s">
        <v>13</v>
      </c>
      <c r="B4" s="4"/>
      <c r="C4" s="4"/>
      <c r="D4" s="24"/>
      <c r="E4" s="23" t="s">
        <v>48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68" t="s">
        <v>25</v>
      </c>
      <c r="B7" s="68"/>
      <c r="C7" s="68"/>
      <c r="D7" s="68"/>
      <c r="E7" s="68"/>
    </row>
    <row r="8" spans="1:5" x14ac:dyDescent="0.25">
      <c r="A8" s="61" t="s">
        <v>1</v>
      </c>
      <c r="B8" s="61"/>
      <c r="C8" s="61"/>
      <c r="D8" s="61"/>
      <c r="E8" s="61"/>
    </row>
    <row r="9" spans="1:5" x14ac:dyDescent="0.25">
      <c r="A9" s="67" t="s">
        <v>36</v>
      </c>
      <c r="B9" s="67"/>
      <c r="C9" s="67"/>
      <c r="D9" s="67"/>
      <c r="E9" s="67"/>
    </row>
    <row r="10" spans="1:5" ht="25.5" customHeight="1" x14ac:dyDescent="0.25">
      <c r="A10" s="69" t="s">
        <v>14</v>
      </c>
      <c r="B10" s="70"/>
      <c r="C10" s="70"/>
      <c r="D10" s="70"/>
      <c r="E10" s="70"/>
    </row>
    <row r="11" spans="1:5" ht="29.25" customHeight="1" x14ac:dyDescent="0.25">
      <c r="A11" s="67" t="s">
        <v>26</v>
      </c>
      <c r="B11" s="67"/>
      <c r="C11" s="67"/>
      <c r="D11" s="67"/>
      <c r="E11" s="67"/>
    </row>
    <row r="12" spans="1:5" ht="18" customHeight="1" x14ac:dyDescent="0.25">
      <c r="A12" s="61" t="s">
        <v>15</v>
      </c>
      <c r="B12" s="62"/>
      <c r="C12" s="62"/>
      <c r="D12" s="62"/>
      <c r="E12" s="62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61" t="s">
        <v>2</v>
      </c>
      <c r="B14" s="62"/>
      <c r="C14" s="62"/>
      <c r="D14" s="62"/>
      <c r="E14" s="62"/>
    </row>
    <row r="15" spans="1:5" ht="15" customHeight="1" x14ac:dyDescent="0.25">
      <c r="A15" s="67" t="s">
        <v>44</v>
      </c>
      <c r="B15" s="67"/>
      <c r="C15" s="67"/>
      <c r="D15" s="67"/>
      <c r="E15" s="67"/>
    </row>
    <row r="16" spans="1:5" x14ac:dyDescent="0.25">
      <c r="A16" s="61" t="s">
        <v>16</v>
      </c>
      <c r="B16" s="62"/>
      <c r="C16" s="62"/>
      <c r="D16" s="62"/>
      <c r="E16" s="62"/>
    </row>
    <row r="17" spans="1:7" ht="31.5" customHeight="1" x14ac:dyDescent="0.25">
      <c r="A17" s="67" t="s">
        <v>17</v>
      </c>
      <c r="B17" s="67"/>
      <c r="C17" s="67"/>
      <c r="D17" s="67"/>
      <c r="E17" s="67"/>
    </row>
    <row r="18" spans="1:7" ht="63" customHeight="1" x14ac:dyDescent="0.25">
      <c r="A18" s="67" t="s">
        <v>27</v>
      </c>
      <c r="B18" s="67"/>
      <c r="C18" s="67"/>
      <c r="D18" s="67"/>
      <c r="E18" s="67"/>
    </row>
    <row r="19" spans="1:7" ht="34.5" customHeight="1" x14ac:dyDescent="0.25">
      <c r="A19" s="72" t="s">
        <v>28</v>
      </c>
      <c r="B19" s="72"/>
      <c r="C19" s="72"/>
      <c r="D19" s="72"/>
      <c r="E19" s="72"/>
    </row>
    <row r="20" spans="1:7" ht="19.5" customHeight="1" x14ac:dyDescent="0.25">
      <c r="A20" s="72"/>
      <c r="B20" s="72"/>
      <c r="C20" s="72"/>
      <c r="D20" s="72"/>
      <c r="E20" s="72"/>
      <c r="F20" s="2">
        <f>112.7+432.2</f>
        <v>544.9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43</v>
      </c>
      <c r="B22" s="9" t="s">
        <v>41</v>
      </c>
      <c r="C22" s="3" t="s">
        <v>4</v>
      </c>
      <c r="D22" s="3">
        <v>17.739999999999998</v>
      </c>
      <c r="E22" s="8">
        <f>D22*F20*G20</f>
        <v>28999.577999999994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7650.3959999999988</v>
      </c>
    </row>
    <row r="24" spans="1:7" x14ac:dyDescent="0.25">
      <c r="A24" s="7" t="s">
        <v>29</v>
      </c>
      <c r="B24" s="9" t="s">
        <v>45</v>
      </c>
      <c r="C24" s="3" t="s">
        <v>30</v>
      </c>
      <c r="D24" s="3"/>
      <c r="E24" s="8">
        <v>440</v>
      </c>
      <c r="G24" s="21"/>
    </row>
    <row r="25" spans="1:7" x14ac:dyDescent="0.25">
      <c r="A25" s="32" t="s">
        <v>49</v>
      </c>
      <c r="B25" s="9" t="s">
        <v>50</v>
      </c>
      <c r="C25" s="3" t="s">
        <v>30</v>
      </c>
      <c r="D25" s="3"/>
      <c r="E25" s="8">
        <v>35222.32</v>
      </c>
    </row>
    <row r="26" spans="1:7" x14ac:dyDescent="0.25">
      <c r="A26" s="32"/>
      <c r="B26" s="9"/>
      <c r="C26" s="3"/>
      <c r="D26" s="3"/>
      <c r="E26" s="8">
        <f>D26*F24*G24</f>
        <v>0</v>
      </c>
    </row>
    <row r="27" spans="1:7" s="14" customFormat="1" ht="14.25" x14ac:dyDescent="0.2">
      <c r="A27" s="10" t="s">
        <v>24</v>
      </c>
      <c r="B27" s="11"/>
      <c r="C27" s="12"/>
      <c r="D27" s="12"/>
      <c r="E27" s="13">
        <f>SUM(E22:E26)</f>
        <v>72312.293999999994</v>
      </c>
    </row>
    <row r="29" spans="1:7" ht="31.5" customHeight="1" x14ac:dyDescent="0.25">
      <c r="A29" s="73" t="s">
        <v>51</v>
      </c>
      <c r="B29" s="73"/>
      <c r="C29" s="73"/>
      <c r="D29" s="73"/>
      <c r="E29" s="73"/>
    </row>
    <row r="30" spans="1:7" ht="31.5" customHeight="1" x14ac:dyDescent="0.25">
      <c r="A30" s="67" t="s">
        <v>21</v>
      </c>
      <c r="B30" s="67"/>
      <c r="C30" s="67"/>
      <c r="D30" s="67"/>
      <c r="E30" s="67"/>
    </row>
    <row r="31" spans="1:7" x14ac:dyDescent="0.25">
      <c r="A31" s="67" t="s">
        <v>20</v>
      </c>
      <c r="B31" s="67"/>
      <c r="C31" s="67"/>
      <c r="D31" s="67"/>
      <c r="E31" s="67"/>
    </row>
    <row r="32" spans="1:7" ht="29.25" customHeight="1" x14ac:dyDescent="0.25">
      <c r="A32" s="67" t="s">
        <v>32</v>
      </c>
      <c r="B32" s="67"/>
      <c r="C32" s="67"/>
      <c r="D32" s="67"/>
      <c r="E32" s="67"/>
    </row>
    <row r="33" spans="1:8" x14ac:dyDescent="0.25">
      <c r="A33" s="67" t="s">
        <v>18</v>
      </c>
      <c r="B33" s="67"/>
      <c r="C33" s="67"/>
      <c r="D33" s="67"/>
      <c r="E33" s="67"/>
    </row>
    <row r="34" spans="1:8" x14ac:dyDescent="0.25">
      <c r="A34" s="71" t="s">
        <v>5</v>
      </c>
      <c r="B34" s="71"/>
      <c r="C34" s="71"/>
      <c r="D34" s="71"/>
      <c r="E34" s="71"/>
    </row>
    <row r="35" spans="1:8" x14ac:dyDescent="0.25">
      <c r="A35" s="67" t="s">
        <v>18</v>
      </c>
      <c r="B35" s="67"/>
      <c r="C35" s="67"/>
      <c r="D35" s="67"/>
      <c r="E35" s="67"/>
    </row>
    <row r="36" spans="1:8" x14ac:dyDescent="0.25">
      <c r="A36" s="74" t="s">
        <v>46</v>
      </c>
      <c r="B36" s="74"/>
      <c r="C36" s="74"/>
      <c r="D36" s="74"/>
      <c r="E36" s="5"/>
    </row>
    <row r="37" spans="1:8" x14ac:dyDescent="0.25">
      <c r="B37" s="75" t="s">
        <v>19</v>
      </c>
      <c r="C37" s="75"/>
      <c r="D37" s="75"/>
      <c r="E37" s="6" t="s">
        <v>6</v>
      </c>
    </row>
    <row r="38" spans="1:8" x14ac:dyDescent="0.25">
      <c r="A38" s="27"/>
      <c r="B38" s="27"/>
      <c r="C38" s="27"/>
      <c r="D38" s="27"/>
      <c r="E38" s="27"/>
    </row>
    <row r="39" spans="1:8" x14ac:dyDescent="0.25">
      <c r="A39" s="76" t="s">
        <v>31</v>
      </c>
      <c r="B39" s="76"/>
      <c r="C39" s="76"/>
      <c r="D39" s="76"/>
      <c r="E39" s="5"/>
    </row>
    <row r="40" spans="1:8" x14ac:dyDescent="0.25">
      <c r="B40" s="75" t="s">
        <v>19</v>
      </c>
      <c r="C40" s="75"/>
      <c r="D40" s="75"/>
      <c r="E40" s="6" t="s">
        <v>6</v>
      </c>
    </row>
    <row r="42" spans="1:8" x14ac:dyDescent="0.25">
      <c r="A42" s="25" t="s">
        <v>37</v>
      </c>
    </row>
    <row r="43" spans="1:8" x14ac:dyDescent="0.25">
      <c r="A43" s="14" t="s">
        <v>33</v>
      </c>
    </row>
    <row r="44" spans="1:8" x14ac:dyDescent="0.25">
      <c r="A44" s="2" t="s">
        <v>40</v>
      </c>
      <c r="B44" s="18">
        <v>13658.34</v>
      </c>
    </row>
    <row r="45" spans="1:8" ht="17.25" customHeight="1" x14ac:dyDescent="0.25">
      <c r="A45" s="26" t="s">
        <v>52</v>
      </c>
      <c r="B45" s="19"/>
    </row>
    <row r="46" spans="1:8" x14ac:dyDescent="0.25">
      <c r="A46" s="2" t="s">
        <v>34</v>
      </c>
      <c r="B46" s="19">
        <v>29811.67</v>
      </c>
    </row>
    <row r="47" spans="1:8" x14ac:dyDescent="0.25">
      <c r="A47" s="2" t="s">
        <v>42</v>
      </c>
      <c r="B47" s="19">
        <v>2337.64</v>
      </c>
      <c r="G47" s="22"/>
      <c r="H47" s="22"/>
    </row>
    <row r="48" spans="1:8" ht="30" x14ac:dyDescent="0.25">
      <c r="A48" s="26" t="s">
        <v>38</v>
      </c>
      <c r="B48" s="20">
        <f>E27</f>
        <v>72312.293999999994</v>
      </c>
    </row>
    <row r="49" spans="1:2" x14ac:dyDescent="0.25">
      <c r="A49" s="15" t="s">
        <v>35</v>
      </c>
      <c r="B49" s="33">
        <f>(B44+B46+B47)-B48</f>
        <v>-26504.644</v>
      </c>
    </row>
    <row r="52" spans="1:2" x14ac:dyDescent="0.25">
      <c r="B52" s="2">
        <v>13658.34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31" zoomScaleSheetLayoutView="100" workbookViewId="0">
      <selection activeCell="B47" sqref="B4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8" width="11.140625" style="2" bestFit="1" customWidth="1"/>
    <col min="9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0.75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53</v>
      </c>
      <c r="B3" s="66"/>
      <c r="C3" s="66"/>
      <c r="D3" s="66"/>
      <c r="E3" s="66"/>
    </row>
    <row r="4" spans="1:5" s="1" customFormat="1" ht="15.75" x14ac:dyDescent="0.25">
      <c r="A4" s="17" t="s">
        <v>13</v>
      </c>
      <c r="B4" s="4"/>
      <c r="C4" s="4"/>
      <c r="D4" s="24"/>
      <c r="E4" s="23" t="s">
        <v>54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68" t="s">
        <v>25</v>
      </c>
      <c r="B7" s="68"/>
      <c r="C7" s="68"/>
      <c r="D7" s="68"/>
      <c r="E7" s="68"/>
    </row>
    <row r="8" spans="1:5" x14ac:dyDescent="0.25">
      <c r="A8" s="61" t="s">
        <v>1</v>
      </c>
      <c r="B8" s="61"/>
      <c r="C8" s="61"/>
      <c r="D8" s="61"/>
      <c r="E8" s="61"/>
    </row>
    <row r="9" spans="1:5" x14ac:dyDescent="0.25">
      <c r="A9" s="67" t="s">
        <v>36</v>
      </c>
      <c r="B9" s="67"/>
      <c r="C9" s="67"/>
      <c r="D9" s="67"/>
      <c r="E9" s="67"/>
    </row>
    <row r="10" spans="1:5" ht="25.5" customHeight="1" x14ac:dyDescent="0.25">
      <c r="A10" s="69" t="s">
        <v>14</v>
      </c>
      <c r="B10" s="70"/>
      <c r="C10" s="70"/>
      <c r="D10" s="70"/>
      <c r="E10" s="70"/>
    </row>
    <row r="11" spans="1:5" ht="29.25" customHeight="1" x14ac:dyDescent="0.25">
      <c r="A11" s="67" t="s">
        <v>26</v>
      </c>
      <c r="B11" s="67"/>
      <c r="C11" s="67"/>
      <c r="D11" s="67"/>
      <c r="E11" s="67"/>
    </row>
    <row r="12" spans="1:5" ht="18" customHeight="1" x14ac:dyDescent="0.25">
      <c r="A12" s="61" t="s">
        <v>15</v>
      </c>
      <c r="B12" s="62"/>
      <c r="C12" s="62"/>
      <c r="D12" s="62"/>
      <c r="E12" s="62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61" t="s">
        <v>2</v>
      </c>
      <c r="B14" s="62"/>
      <c r="C14" s="62"/>
      <c r="D14" s="62"/>
      <c r="E14" s="62"/>
    </row>
    <row r="15" spans="1:5" ht="15" customHeight="1" x14ac:dyDescent="0.25">
      <c r="A15" s="67" t="s">
        <v>44</v>
      </c>
      <c r="B15" s="67"/>
      <c r="C15" s="67"/>
      <c r="D15" s="67"/>
      <c r="E15" s="67"/>
    </row>
    <row r="16" spans="1:5" x14ac:dyDescent="0.25">
      <c r="A16" s="61" t="s">
        <v>16</v>
      </c>
      <c r="B16" s="62"/>
      <c r="C16" s="62"/>
      <c r="D16" s="62"/>
      <c r="E16" s="62"/>
    </row>
    <row r="17" spans="1:7" ht="31.5" customHeight="1" x14ac:dyDescent="0.25">
      <c r="A17" s="67" t="s">
        <v>17</v>
      </c>
      <c r="B17" s="67"/>
      <c r="C17" s="67"/>
      <c r="D17" s="67"/>
      <c r="E17" s="67"/>
    </row>
    <row r="18" spans="1:7" ht="63" customHeight="1" x14ac:dyDescent="0.25">
      <c r="A18" s="67" t="s">
        <v>27</v>
      </c>
      <c r="B18" s="67"/>
      <c r="C18" s="67"/>
      <c r="D18" s="67"/>
      <c r="E18" s="67"/>
    </row>
    <row r="19" spans="1:7" ht="34.5" customHeight="1" x14ac:dyDescent="0.25">
      <c r="A19" s="72" t="s">
        <v>28</v>
      </c>
      <c r="B19" s="72"/>
      <c r="C19" s="72"/>
      <c r="D19" s="72"/>
      <c r="E19" s="72"/>
    </row>
    <row r="20" spans="1:7" ht="19.5" customHeight="1" x14ac:dyDescent="0.25">
      <c r="A20" s="72"/>
      <c r="B20" s="72"/>
      <c r="C20" s="72"/>
      <c r="D20" s="72"/>
      <c r="E20" s="72"/>
      <c r="F20" s="2">
        <f>112.7+432.2</f>
        <v>544.9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43</v>
      </c>
      <c r="B22" s="9" t="s">
        <v>41</v>
      </c>
      <c r="C22" s="3" t="s">
        <v>4</v>
      </c>
      <c r="D22" s="3">
        <v>17.739999999999998</v>
      </c>
      <c r="E22" s="8">
        <f>D22*F20*G20</f>
        <v>28999.577999999994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7650.3959999999988</v>
      </c>
    </row>
    <row r="24" spans="1:7" x14ac:dyDescent="0.25">
      <c r="A24" s="7" t="s">
        <v>29</v>
      </c>
      <c r="B24" s="9" t="s">
        <v>55</v>
      </c>
      <c r="C24" s="3" t="s">
        <v>30</v>
      </c>
      <c r="D24" s="3"/>
      <c r="E24" s="8">
        <v>110</v>
      </c>
      <c r="G24" s="21"/>
    </row>
    <row r="25" spans="1:7" ht="30" x14ac:dyDescent="0.25">
      <c r="A25" s="34" t="s">
        <v>59</v>
      </c>
      <c r="B25" s="9" t="s">
        <v>60</v>
      </c>
      <c r="C25" s="3" t="s">
        <v>61</v>
      </c>
      <c r="D25" s="3">
        <v>8</v>
      </c>
      <c r="E25" s="8">
        <f>D25*333.76</f>
        <v>2670.08</v>
      </c>
    </row>
    <row r="26" spans="1:7" x14ac:dyDescent="0.25">
      <c r="A26" s="32"/>
      <c r="B26" s="9"/>
      <c r="C26" s="3"/>
      <c r="D26" s="3"/>
      <c r="E26" s="8">
        <f>D26*F24*G24</f>
        <v>0</v>
      </c>
    </row>
    <row r="27" spans="1:7" s="14" customFormat="1" ht="14.25" x14ac:dyDescent="0.2">
      <c r="A27" s="10" t="s">
        <v>24</v>
      </c>
      <c r="B27" s="11"/>
      <c r="C27" s="12"/>
      <c r="D27" s="12"/>
      <c r="E27" s="13">
        <f>SUM(E22:E26)</f>
        <v>39430.053999999996</v>
      </c>
    </row>
    <row r="29" spans="1:7" ht="31.5" customHeight="1" x14ac:dyDescent="0.25">
      <c r="A29" s="73" t="s">
        <v>63</v>
      </c>
      <c r="B29" s="73"/>
      <c r="C29" s="73"/>
      <c r="D29" s="73"/>
      <c r="E29" s="73"/>
    </row>
    <row r="30" spans="1:7" ht="31.5" customHeight="1" x14ac:dyDescent="0.25">
      <c r="A30" s="67" t="s">
        <v>21</v>
      </c>
      <c r="B30" s="67"/>
      <c r="C30" s="67"/>
      <c r="D30" s="67"/>
      <c r="E30" s="67"/>
    </row>
    <row r="31" spans="1:7" x14ac:dyDescent="0.25">
      <c r="A31" s="67" t="s">
        <v>20</v>
      </c>
      <c r="B31" s="67"/>
      <c r="C31" s="67"/>
      <c r="D31" s="67"/>
      <c r="E31" s="67"/>
    </row>
    <row r="32" spans="1:7" ht="29.25" customHeight="1" x14ac:dyDescent="0.25">
      <c r="A32" s="67" t="s">
        <v>32</v>
      </c>
      <c r="B32" s="67"/>
      <c r="C32" s="67"/>
      <c r="D32" s="67"/>
      <c r="E32" s="67"/>
    </row>
    <row r="33" spans="1:8" x14ac:dyDescent="0.25">
      <c r="A33" s="67" t="s">
        <v>18</v>
      </c>
      <c r="B33" s="67"/>
      <c r="C33" s="67"/>
      <c r="D33" s="67"/>
      <c r="E33" s="67"/>
    </row>
    <row r="34" spans="1:8" x14ac:dyDescent="0.25">
      <c r="A34" s="71" t="s">
        <v>5</v>
      </c>
      <c r="B34" s="71"/>
      <c r="C34" s="71"/>
      <c r="D34" s="71"/>
      <c r="E34" s="71"/>
    </row>
    <row r="35" spans="1:8" x14ac:dyDescent="0.25">
      <c r="A35" s="67" t="s">
        <v>18</v>
      </c>
      <c r="B35" s="67"/>
      <c r="C35" s="67"/>
      <c r="D35" s="67"/>
      <c r="E35" s="67"/>
    </row>
    <row r="36" spans="1:8" x14ac:dyDescent="0.25">
      <c r="A36" s="74" t="s">
        <v>46</v>
      </c>
      <c r="B36" s="74"/>
      <c r="C36" s="74"/>
      <c r="D36" s="74"/>
      <c r="E36" s="5"/>
    </row>
    <row r="37" spans="1:8" x14ac:dyDescent="0.25">
      <c r="B37" s="75" t="s">
        <v>19</v>
      </c>
      <c r="C37" s="75"/>
      <c r="D37" s="75"/>
      <c r="E37" s="6" t="s">
        <v>6</v>
      </c>
    </row>
    <row r="38" spans="1:8" x14ac:dyDescent="0.25">
      <c r="A38" s="29"/>
      <c r="B38" s="29"/>
      <c r="C38" s="29"/>
      <c r="D38" s="29"/>
      <c r="E38" s="29"/>
    </row>
    <row r="39" spans="1:8" x14ac:dyDescent="0.25">
      <c r="A39" s="76" t="s">
        <v>31</v>
      </c>
      <c r="B39" s="76"/>
      <c r="C39" s="76"/>
      <c r="D39" s="76"/>
      <c r="E39" s="5"/>
    </row>
    <row r="40" spans="1:8" x14ac:dyDescent="0.25">
      <c r="B40" s="75" t="s">
        <v>19</v>
      </c>
      <c r="C40" s="75"/>
      <c r="D40" s="75"/>
      <c r="E40" s="6" t="s">
        <v>6</v>
      </c>
    </row>
    <row r="42" spans="1:8" x14ac:dyDescent="0.25">
      <c r="A42" s="25" t="s">
        <v>37</v>
      </c>
    </row>
    <row r="43" spans="1:8" x14ac:dyDescent="0.25">
      <c r="A43" s="14" t="s">
        <v>33</v>
      </c>
    </row>
    <row r="44" spans="1:8" x14ac:dyDescent="0.25">
      <c r="A44" s="2" t="s">
        <v>40</v>
      </c>
      <c r="B44" s="33">
        <f>'1кв'!B49</f>
        <v>-26504.644</v>
      </c>
    </row>
    <row r="45" spans="1:8" ht="17.25" customHeight="1" x14ac:dyDescent="0.25">
      <c r="A45" s="31" t="s">
        <v>62</v>
      </c>
      <c r="B45" s="19"/>
    </row>
    <row r="46" spans="1:8" x14ac:dyDescent="0.25">
      <c r="A46" s="2" t="s">
        <v>34</v>
      </c>
      <c r="B46" s="19">
        <v>36737.46</v>
      </c>
    </row>
    <row r="47" spans="1:8" x14ac:dyDescent="0.25">
      <c r="A47" s="2" t="s">
        <v>42</v>
      </c>
      <c r="B47" s="19"/>
      <c r="G47" s="22"/>
      <c r="H47" s="22"/>
    </row>
    <row r="48" spans="1:8" ht="30" x14ac:dyDescent="0.25">
      <c r="A48" s="31" t="s">
        <v>38</v>
      </c>
      <c r="B48" s="20">
        <f>E27</f>
        <v>39430.053999999996</v>
      </c>
    </row>
    <row r="49" spans="1:2" x14ac:dyDescent="0.25">
      <c r="A49" s="15" t="s">
        <v>35</v>
      </c>
      <c r="B49" s="33">
        <f>B44+B46+B47-B48</f>
        <v>-29197.237999999998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BreakPreview" topLeftCell="A19" zoomScaleSheetLayoutView="100" workbookViewId="0">
      <selection activeCell="B47" sqref="B4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8" width="11.140625" style="2" bestFit="1" customWidth="1"/>
    <col min="9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0.75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56</v>
      </c>
      <c r="B3" s="66"/>
      <c r="C3" s="66"/>
      <c r="D3" s="66"/>
      <c r="E3" s="66"/>
    </row>
    <row r="4" spans="1:5" s="1" customFormat="1" ht="15.75" x14ac:dyDescent="0.25">
      <c r="A4" s="17" t="s">
        <v>13</v>
      </c>
      <c r="B4" s="4"/>
      <c r="C4" s="4"/>
      <c r="D4" s="24"/>
      <c r="E4" s="23" t="s">
        <v>57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68" t="s">
        <v>25</v>
      </c>
      <c r="B7" s="68"/>
      <c r="C7" s="68"/>
      <c r="D7" s="68"/>
      <c r="E7" s="68"/>
    </row>
    <row r="8" spans="1:5" x14ac:dyDescent="0.25">
      <c r="A8" s="61" t="s">
        <v>1</v>
      </c>
      <c r="B8" s="61"/>
      <c r="C8" s="61"/>
      <c r="D8" s="61"/>
      <c r="E8" s="61"/>
    </row>
    <row r="9" spans="1:5" x14ac:dyDescent="0.25">
      <c r="A9" s="67" t="s">
        <v>36</v>
      </c>
      <c r="B9" s="67"/>
      <c r="C9" s="67"/>
      <c r="D9" s="67"/>
      <c r="E9" s="67"/>
    </row>
    <row r="10" spans="1:5" ht="25.5" customHeight="1" x14ac:dyDescent="0.25">
      <c r="A10" s="69" t="s">
        <v>14</v>
      </c>
      <c r="B10" s="70"/>
      <c r="C10" s="70"/>
      <c r="D10" s="70"/>
      <c r="E10" s="70"/>
    </row>
    <row r="11" spans="1:5" ht="29.25" customHeight="1" x14ac:dyDescent="0.25">
      <c r="A11" s="67" t="s">
        <v>26</v>
      </c>
      <c r="B11" s="67"/>
      <c r="C11" s="67"/>
      <c r="D11" s="67"/>
      <c r="E11" s="67"/>
    </row>
    <row r="12" spans="1:5" ht="18" customHeight="1" x14ac:dyDescent="0.25">
      <c r="A12" s="61" t="s">
        <v>15</v>
      </c>
      <c r="B12" s="62"/>
      <c r="C12" s="62"/>
      <c r="D12" s="62"/>
      <c r="E12" s="62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61" t="s">
        <v>2</v>
      </c>
      <c r="B14" s="62"/>
      <c r="C14" s="62"/>
      <c r="D14" s="62"/>
      <c r="E14" s="62"/>
    </row>
    <row r="15" spans="1:5" ht="15" customHeight="1" x14ac:dyDescent="0.25">
      <c r="A15" s="67" t="s">
        <v>44</v>
      </c>
      <c r="B15" s="67"/>
      <c r="C15" s="67"/>
      <c r="D15" s="67"/>
      <c r="E15" s="67"/>
    </row>
    <row r="16" spans="1:5" x14ac:dyDescent="0.25">
      <c r="A16" s="61" t="s">
        <v>16</v>
      </c>
      <c r="B16" s="62"/>
      <c r="C16" s="62"/>
      <c r="D16" s="62"/>
      <c r="E16" s="62"/>
    </row>
    <row r="17" spans="1:7" ht="31.5" customHeight="1" x14ac:dyDescent="0.25">
      <c r="A17" s="67" t="s">
        <v>17</v>
      </c>
      <c r="B17" s="67"/>
      <c r="C17" s="67"/>
      <c r="D17" s="67"/>
      <c r="E17" s="67"/>
    </row>
    <row r="18" spans="1:7" ht="63" customHeight="1" x14ac:dyDescent="0.25">
      <c r="A18" s="67" t="s">
        <v>27</v>
      </c>
      <c r="B18" s="67"/>
      <c r="C18" s="67"/>
      <c r="D18" s="67"/>
      <c r="E18" s="67"/>
    </row>
    <row r="19" spans="1:7" ht="34.5" customHeight="1" x14ac:dyDescent="0.25">
      <c r="A19" s="72" t="s">
        <v>28</v>
      </c>
      <c r="B19" s="72"/>
      <c r="C19" s="72"/>
      <c r="D19" s="72"/>
      <c r="E19" s="72"/>
    </row>
    <row r="20" spans="1:7" ht="19.5" customHeight="1" x14ac:dyDescent="0.25">
      <c r="A20" s="72"/>
      <c r="B20" s="72"/>
      <c r="C20" s="72"/>
      <c r="D20" s="72"/>
      <c r="E20" s="72"/>
      <c r="F20" s="2">
        <f>112.7+432.2</f>
        <v>544.9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43</v>
      </c>
      <c r="B22" s="9" t="s">
        <v>41</v>
      </c>
      <c r="C22" s="3" t="s">
        <v>4</v>
      </c>
      <c r="D22" s="3">
        <v>18.79</v>
      </c>
      <c r="E22" s="8">
        <f>D22*F20*G20</f>
        <v>30716.012999999995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8369.6640000000007</v>
      </c>
    </row>
    <row r="24" spans="1:7" x14ac:dyDescent="0.25">
      <c r="A24" s="7" t="s">
        <v>29</v>
      </c>
      <c r="B24" s="9" t="s">
        <v>58</v>
      </c>
      <c r="C24" s="3" t="s">
        <v>30</v>
      </c>
      <c r="D24" s="3"/>
      <c r="E24" s="8">
        <v>0</v>
      </c>
      <c r="G24" s="21"/>
    </row>
    <row r="25" spans="1:7" s="14" customFormat="1" ht="14.25" x14ac:dyDescent="0.2">
      <c r="A25" s="10" t="s">
        <v>24</v>
      </c>
      <c r="B25" s="11"/>
      <c r="C25" s="12"/>
      <c r="D25" s="12"/>
      <c r="E25" s="13">
        <f>SUM(E22:E24)</f>
        <v>39085.676999999996</v>
      </c>
    </row>
    <row r="27" spans="1:7" ht="31.5" customHeight="1" x14ac:dyDescent="0.25">
      <c r="A27" s="73" t="s">
        <v>64</v>
      </c>
      <c r="B27" s="73"/>
      <c r="C27" s="73"/>
      <c r="D27" s="73"/>
      <c r="E27" s="73"/>
    </row>
    <row r="28" spans="1:7" ht="31.5" customHeight="1" x14ac:dyDescent="0.25">
      <c r="A28" s="67" t="s">
        <v>21</v>
      </c>
      <c r="B28" s="67"/>
      <c r="C28" s="67"/>
      <c r="D28" s="67"/>
      <c r="E28" s="67"/>
    </row>
    <row r="29" spans="1:7" x14ac:dyDescent="0.25">
      <c r="A29" s="67" t="s">
        <v>20</v>
      </c>
      <c r="B29" s="67"/>
      <c r="C29" s="67"/>
      <c r="D29" s="67"/>
      <c r="E29" s="67"/>
    </row>
    <row r="30" spans="1:7" ht="29.25" customHeight="1" x14ac:dyDescent="0.25">
      <c r="A30" s="67" t="s">
        <v>32</v>
      </c>
      <c r="B30" s="67"/>
      <c r="C30" s="67"/>
      <c r="D30" s="67"/>
      <c r="E30" s="67"/>
    </row>
    <row r="31" spans="1:7" x14ac:dyDescent="0.25">
      <c r="A31" s="67" t="s">
        <v>18</v>
      </c>
      <c r="B31" s="67"/>
      <c r="C31" s="67"/>
      <c r="D31" s="67"/>
      <c r="E31" s="67"/>
    </row>
    <row r="32" spans="1:7" x14ac:dyDescent="0.25">
      <c r="A32" s="71" t="s">
        <v>5</v>
      </c>
      <c r="B32" s="71"/>
      <c r="C32" s="71"/>
      <c r="D32" s="71"/>
      <c r="E32" s="71"/>
    </row>
    <row r="33" spans="1:5" x14ac:dyDescent="0.25">
      <c r="A33" s="67" t="s">
        <v>18</v>
      </c>
      <c r="B33" s="67"/>
      <c r="C33" s="67"/>
      <c r="D33" s="67"/>
      <c r="E33" s="67"/>
    </row>
    <row r="34" spans="1:5" x14ac:dyDescent="0.25">
      <c r="A34" s="74" t="s">
        <v>46</v>
      </c>
      <c r="B34" s="74"/>
      <c r="C34" s="74"/>
      <c r="D34" s="74"/>
      <c r="E34" s="5"/>
    </row>
    <row r="35" spans="1:5" x14ac:dyDescent="0.25">
      <c r="B35" s="75" t="s">
        <v>19</v>
      </c>
      <c r="C35" s="75"/>
      <c r="D35" s="75"/>
      <c r="E35" s="6" t="s">
        <v>6</v>
      </c>
    </row>
    <row r="36" spans="1:5" x14ac:dyDescent="0.25">
      <c r="A36" s="29"/>
      <c r="B36" s="29"/>
      <c r="C36" s="29"/>
      <c r="D36" s="29"/>
      <c r="E36" s="29"/>
    </row>
    <row r="37" spans="1:5" x14ac:dyDescent="0.25">
      <c r="A37" s="76" t="s">
        <v>31</v>
      </c>
      <c r="B37" s="76"/>
      <c r="C37" s="76"/>
      <c r="D37" s="76"/>
      <c r="E37" s="5"/>
    </row>
    <row r="38" spans="1:5" x14ac:dyDescent="0.25">
      <c r="B38" s="75" t="s">
        <v>19</v>
      </c>
      <c r="C38" s="75"/>
      <c r="D38" s="75"/>
      <c r="E38" s="6" t="s">
        <v>6</v>
      </c>
    </row>
    <row r="40" spans="1:5" x14ac:dyDescent="0.25">
      <c r="A40" s="25" t="s">
        <v>37</v>
      </c>
    </row>
    <row r="41" spans="1:5" x14ac:dyDescent="0.25">
      <c r="A41" s="14" t="s">
        <v>33</v>
      </c>
    </row>
    <row r="42" spans="1:5" x14ac:dyDescent="0.25">
      <c r="A42" s="2" t="s">
        <v>40</v>
      </c>
      <c r="B42" s="33">
        <f>'2кв'!B49</f>
        <v>-29197.237999999998</v>
      </c>
    </row>
    <row r="43" spans="1:5" ht="17.25" customHeight="1" x14ac:dyDescent="0.25">
      <c r="A43" s="31" t="s">
        <v>65</v>
      </c>
      <c r="B43" s="19"/>
    </row>
    <row r="44" spans="1:5" x14ac:dyDescent="0.25">
      <c r="A44" s="2" t="s">
        <v>34</v>
      </c>
      <c r="B44" s="19">
        <v>57802.7</v>
      </c>
    </row>
    <row r="45" spans="1:5" ht="30" x14ac:dyDescent="0.25">
      <c r="A45" s="31" t="s">
        <v>38</v>
      </c>
      <c r="B45" s="20">
        <f>E25</f>
        <v>39085.676999999996</v>
      </c>
    </row>
    <row r="46" spans="1:5" x14ac:dyDescent="0.25">
      <c r="A46" s="15" t="s">
        <v>35</v>
      </c>
      <c r="B46" s="33">
        <f>B42+B44-B45</f>
        <v>-10480.214999999997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BreakPreview" zoomScaleSheetLayoutView="100" workbookViewId="0">
      <selection activeCell="B45" sqref="B4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8" width="11.140625" style="2" bestFit="1" customWidth="1"/>
    <col min="9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0.75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66</v>
      </c>
      <c r="B3" s="66"/>
      <c r="C3" s="66"/>
      <c r="D3" s="66"/>
      <c r="E3" s="66"/>
    </row>
    <row r="4" spans="1:5" s="1" customFormat="1" ht="15.75" x14ac:dyDescent="0.25">
      <c r="A4" s="17" t="s">
        <v>13</v>
      </c>
      <c r="B4" s="4"/>
      <c r="C4" s="4"/>
      <c r="D4" s="2"/>
      <c r="E4" s="38">
        <v>46022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67" t="s">
        <v>0</v>
      </c>
      <c r="B6" s="67"/>
      <c r="C6" s="67"/>
      <c r="D6" s="67"/>
      <c r="E6" s="67"/>
    </row>
    <row r="7" spans="1:5" x14ac:dyDescent="0.25">
      <c r="A7" s="68" t="s">
        <v>25</v>
      </c>
      <c r="B7" s="68"/>
      <c r="C7" s="68"/>
      <c r="D7" s="68"/>
      <c r="E7" s="68"/>
    </row>
    <row r="8" spans="1:5" x14ac:dyDescent="0.25">
      <c r="A8" s="61" t="s">
        <v>1</v>
      </c>
      <c r="B8" s="61"/>
      <c r="C8" s="61"/>
      <c r="D8" s="61"/>
      <c r="E8" s="61"/>
    </row>
    <row r="9" spans="1:5" x14ac:dyDescent="0.25">
      <c r="A9" s="67" t="s">
        <v>36</v>
      </c>
      <c r="B9" s="67"/>
      <c r="C9" s="67"/>
      <c r="D9" s="67"/>
      <c r="E9" s="67"/>
    </row>
    <row r="10" spans="1:5" ht="25.5" customHeight="1" x14ac:dyDescent="0.25">
      <c r="A10" s="69" t="s">
        <v>14</v>
      </c>
      <c r="B10" s="70"/>
      <c r="C10" s="70"/>
      <c r="D10" s="70"/>
      <c r="E10" s="70"/>
    </row>
    <row r="11" spans="1:5" ht="29.25" customHeight="1" x14ac:dyDescent="0.25">
      <c r="A11" s="67" t="s">
        <v>26</v>
      </c>
      <c r="B11" s="67"/>
      <c r="C11" s="67"/>
      <c r="D11" s="67"/>
      <c r="E11" s="67"/>
    </row>
    <row r="12" spans="1:5" ht="18" customHeight="1" x14ac:dyDescent="0.25">
      <c r="A12" s="61" t="s">
        <v>15</v>
      </c>
      <c r="B12" s="62"/>
      <c r="C12" s="62"/>
      <c r="D12" s="62"/>
      <c r="E12" s="62"/>
    </row>
    <row r="13" spans="1:5" x14ac:dyDescent="0.25">
      <c r="A13" s="67" t="s">
        <v>22</v>
      </c>
      <c r="B13" s="67"/>
      <c r="C13" s="67"/>
      <c r="D13" s="67"/>
      <c r="E13" s="67"/>
    </row>
    <row r="14" spans="1:5" x14ac:dyDescent="0.25">
      <c r="A14" s="61" t="s">
        <v>2</v>
      </c>
      <c r="B14" s="62"/>
      <c r="C14" s="62"/>
      <c r="D14" s="62"/>
      <c r="E14" s="62"/>
    </row>
    <row r="15" spans="1:5" ht="15" customHeight="1" x14ac:dyDescent="0.25">
      <c r="A15" s="67" t="s">
        <v>44</v>
      </c>
      <c r="B15" s="67"/>
      <c r="C15" s="67"/>
      <c r="D15" s="67"/>
      <c r="E15" s="67"/>
    </row>
    <row r="16" spans="1:5" x14ac:dyDescent="0.25">
      <c r="A16" s="61" t="s">
        <v>16</v>
      </c>
      <c r="B16" s="62"/>
      <c r="C16" s="62"/>
      <c r="D16" s="62"/>
      <c r="E16" s="62"/>
    </row>
    <row r="17" spans="1:7" ht="31.5" customHeight="1" x14ac:dyDescent="0.25">
      <c r="A17" s="67" t="s">
        <v>17</v>
      </c>
      <c r="B17" s="67"/>
      <c r="C17" s="67"/>
      <c r="D17" s="67"/>
      <c r="E17" s="67"/>
    </row>
    <row r="18" spans="1:7" ht="63" customHeight="1" x14ac:dyDescent="0.25">
      <c r="A18" s="67" t="s">
        <v>27</v>
      </c>
      <c r="B18" s="67"/>
      <c r="C18" s="67"/>
      <c r="D18" s="67"/>
      <c r="E18" s="67"/>
    </row>
    <row r="19" spans="1:7" ht="34.5" customHeight="1" x14ac:dyDescent="0.25">
      <c r="A19" s="72" t="s">
        <v>28</v>
      </c>
      <c r="B19" s="72"/>
      <c r="C19" s="72"/>
      <c r="D19" s="72"/>
      <c r="E19" s="72"/>
    </row>
    <row r="20" spans="1:7" ht="19.5" customHeight="1" x14ac:dyDescent="0.25">
      <c r="A20" s="72"/>
      <c r="B20" s="72"/>
      <c r="C20" s="72"/>
      <c r="D20" s="72"/>
      <c r="E20" s="72"/>
      <c r="F20" s="2">
        <f>112.7+432.2</f>
        <v>544.9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43</v>
      </c>
      <c r="B22" s="9" t="s">
        <v>41</v>
      </c>
      <c r="C22" s="3" t="s">
        <v>4</v>
      </c>
      <c r="D22" s="3">
        <v>18.79</v>
      </c>
      <c r="E22" s="8">
        <f>D22*F20*G20</f>
        <v>30716.012999999995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8369.6640000000007</v>
      </c>
    </row>
    <row r="24" spans="1:7" x14ac:dyDescent="0.25">
      <c r="A24" s="7" t="s">
        <v>29</v>
      </c>
      <c r="B24" s="9" t="s">
        <v>68</v>
      </c>
      <c r="C24" s="3" t="s">
        <v>30</v>
      </c>
      <c r="D24" s="3"/>
      <c r="E24" s="8">
        <v>0</v>
      </c>
      <c r="G24" s="21"/>
    </row>
    <row r="25" spans="1:7" s="14" customFormat="1" ht="14.25" x14ac:dyDescent="0.2">
      <c r="A25" s="10" t="s">
        <v>24</v>
      </c>
      <c r="B25" s="11"/>
      <c r="C25" s="12"/>
      <c r="D25" s="12"/>
      <c r="E25" s="13">
        <f>SUM(E22:E24)</f>
        <v>39085.676999999996</v>
      </c>
    </row>
    <row r="27" spans="1:7" ht="31.5" customHeight="1" x14ac:dyDescent="0.25">
      <c r="A27" s="73" t="s">
        <v>67</v>
      </c>
      <c r="B27" s="73"/>
      <c r="C27" s="73"/>
      <c r="D27" s="73"/>
      <c r="E27" s="73"/>
    </row>
    <row r="28" spans="1:7" ht="31.5" customHeight="1" x14ac:dyDescent="0.25">
      <c r="A28" s="67" t="s">
        <v>21</v>
      </c>
      <c r="B28" s="67"/>
      <c r="C28" s="67"/>
      <c r="D28" s="67"/>
      <c r="E28" s="67"/>
    </row>
    <row r="29" spans="1:7" x14ac:dyDescent="0.25">
      <c r="A29" s="67" t="s">
        <v>20</v>
      </c>
      <c r="B29" s="67"/>
      <c r="C29" s="67"/>
      <c r="D29" s="67"/>
      <c r="E29" s="67"/>
    </row>
    <row r="30" spans="1:7" ht="29.25" customHeight="1" x14ac:dyDescent="0.25">
      <c r="A30" s="67" t="s">
        <v>32</v>
      </c>
      <c r="B30" s="67"/>
      <c r="C30" s="67"/>
      <c r="D30" s="67"/>
      <c r="E30" s="67"/>
    </row>
    <row r="31" spans="1:7" x14ac:dyDescent="0.25">
      <c r="A31" s="67" t="s">
        <v>18</v>
      </c>
      <c r="B31" s="67"/>
      <c r="C31" s="67"/>
      <c r="D31" s="67"/>
      <c r="E31" s="67"/>
    </row>
    <row r="32" spans="1:7" x14ac:dyDescent="0.25">
      <c r="A32" s="71" t="s">
        <v>5</v>
      </c>
      <c r="B32" s="71"/>
      <c r="C32" s="71"/>
      <c r="D32" s="71"/>
      <c r="E32" s="71"/>
    </row>
    <row r="33" spans="1:5" x14ac:dyDescent="0.25">
      <c r="A33" s="67" t="s">
        <v>18</v>
      </c>
      <c r="B33" s="67"/>
      <c r="C33" s="67"/>
      <c r="D33" s="67"/>
      <c r="E33" s="67"/>
    </row>
    <row r="34" spans="1:5" x14ac:dyDescent="0.25">
      <c r="A34" s="74" t="s">
        <v>46</v>
      </c>
      <c r="B34" s="74"/>
      <c r="C34" s="74"/>
      <c r="D34" s="74"/>
      <c r="E34" s="5"/>
    </row>
    <row r="35" spans="1:5" x14ac:dyDescent="0.25">
      <c r="B35" s="75" t="s">
        <v>19</v>
      </c>
      <c r="C35" s="75"/>
      <c r="D35" s="75"/>
      <c r="E35" s="6" t="s">
        <v>6</v>
      </c>
    </row>
    <row r="36" spans="1:5" x14ac:dyDescent="0.25">
      <c r="A36" s="35"/>
      <c r="B36" s="35"/>
      <c r="C36" s="35"/>
      <c r="D36" s="35"/>
      <c r="E36" s="35"/>
    </row>
    <row r="37" spans="1:5" x14ac:dyDescent="0.25">
      <c r="A37" s="76" t="s">
        <v>31</v>
      </c>
      <c r="B37" s="76"/>
      <c r="C37" s="76"/>
      <c r="D37" s="76"/>
      <c r="E37" s="5"/>
    </row>
    <row r="38" spans="1:5" x14ac:dyDescent="0.25">
      <c r="B38" s="75" t="s">
        <v>19</v>
      </c>
      <c r="C38" s="75"/>
      <c r="D38" s="75"/>
      <c r="E38" s="6" t="s">
        <v>6</v>
      </c>
    </row>
    <row r="40" spans="1:5" x14ac:dyDescent="0.25">
      <c r="A40" s="25" t="s">
        <v>37</v>
      </c>
    </row>
    <row r="41" spans="1:5" x14ac:dyDescent="0.25">
      <c r="A41" s="14" t="s">
        <v>33</v>
      </c>
    </row>
    <row r="42" spans="1:5" x14ac:dyDescent="0.25">
      <c r="A42" s="2" t="s">
        <v>40</v>
      </c>
      <c r="B42" s="33">
        <f>'3кв'!B46</f>
        <v>-10480.214999999997</v>
      </c>
    </row>
    <row r="43" spans="1:5" ht="17.25" customHeight="1" x14ac:dyDescent="0.25">
      <c r="A43" s="37" t="s">
        <v>89</v>
      </c>
      <c r="B43" s="19"/>
    </row>
    <row r="44" spans="1:5" x14ac:dyDescent="0.25">
      <c r="A44" s="2" t="s">
        <v>34</v>
      </c>
      <c r="B44" s="19">
        <v>44207.07</v>
      </c>
    </row>
    <row r="45" spans="1:5" ht="30" x14ac:dyDescent="0.25">
      <c r="A45" s="37" t="s">
        <v>38</v>
      </c>
      <c r="B45" s="20">
        <f>E25</f>
        <v>39085.676999999996</v>
      </c>
    </row>
    <row r="46" spans="1:5" x14ac:dyDescent="0.25">
      <c r="A46" s="15" t="s">
        <v>35</v>
      </c>
      <c r="B46" s="33">
        <f>B42+B44-B45</f>
        <v>-5358.8219999999928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zoomScaleSheetLayoutView="100" workbookViewId="0">
      <selection activeCell="C32" sqref="C32"/>
    </sheetView>
  </sheetViews>
  <sheetFormatPr defaultRowHeight="15.75" x14ac:dyDescent="0.25"/>
  <cols>
    <col min="1" max="1" width="10.5703125" style="40" customWidth="1"/>
    <col min="2" max="2" width="69.5703125" style="40" customWidth="1"/>
    <col min="3" max="3" width="15.28515625" style="40" customWidth="1"/>
    <col min="4" max="4" width="11.85546875" style="40" customWidth="1"/>
    <col min="5" max="5" width="14.7109375" style="40" customWidth="1"/>
    <col min="6" max="6" width="12.42578125" style="40" customWidth="1"/>
    <col min="7" max="7" width="12" style="40" customWidth="1"/>
    <col min="8" max="8" width="13.5703125" style="40" customWidth="1"/>
    <col min="9" max="16384" width="9.140625" style="40"/>
  </cols>
  <sheetData>
    <row r="1" spans="1:5" x14ac:dyDescent="0.25">
      <c r="A1" s="78" t="s">
        <v>69</v>
      </c>
      <c r="B1" s="78"/>
      <c r="C1" s="78"/>
      <c r="D1" s="39"/>
    </row>
    <row r="2" spans="1:5" x14ac:dyDescent="0.25">
      <c r="A2" s="79" t="s">
        <v>70</v>
      </c>
      <c r="B2" s="79"/>
      <c r="C2" s="79"/>
      <c r="D2" s="41"/>
    </row>
    <row r="3" spans="1:5" x14ac:dyDescent="0.25">
      <c r="A3" s="79" t="s">
        <v>86</v>
      </c>
      <c r="B3" s="79"/>
      <c r="C3" s="79"/>
      <c r="D3" s="41"/>
    </row>
    <row r="4" spans="1:5" x14ac:dyDescent="0.25">
      <c r="A4" s="78" t="s">
        <v>71</v>
      </c>
      <c r="B4" s="78"/>
      <c r="C4" s="78"/>
      <c r="D4" s="39"/>
    </row>
    <row r="5" spans="1:5" x14ac:dyDescent="0.25">
      <c r="A5" s="80"/>
      <c r="B5" s="80"/>
      <c r="C5" s="80"/>
      <c r="D5" s="1"/>
    </row>
    <row r="6" spans="1:5" x14ac:dyDescent="0.25">
      <c r="A6" s="41"/>
      <c r="B6" s="42" t="s">
        <v>72</v>
      </c>
      <c r="C6" s="43">
        <f>'1кв'!B44</f>
        <v>13658.34</v>
      </c>
      <c r="D6" s="44"/>
    </row>
    <row r="7" spans="1:5" x14ac:dyDescent="0.25">
      <c r="A7" s="45" t="s">
        <v>73</v>
      </c>
      <c r="B7" s="42" t="s">
        <v>90</v>
      </c>
      <c r="C7" s="43"/>
      <c r="D7" s="44"/>
    </row>
    <row r="8" spans="1:5" x14ac:dyDescent="0.25">
      <c r="B8" s="46" t="s">
        <v>74</v>
      </c>
      <c r="C8" s="47">
        <f>'1кв'!B46+'2кв'!B46+'3кв'!B44+'4кв'!B44</f>
        <v>168558.9</v>
      </c>
      <c r="D8" s="48"/>
    </row>
    <row r="9" spans="1:5" x14ac:dyDescent="0.25">
      <c r="B9" s="46" t="s">
        <v>75</v>
      </c>
      <c r="C9" s="47">
        <f>'1кв'!B47</f>
        <v>2337.64</v>
      </c>
      <c r="D9" s="48"/>
    </row>
    <row r="10" spans="1:5" x14ac:dyDescent="0.25">
      <c r="A10" s="49"/>
      <c r="B10" s="46" t="s">
        <v>76</v>
      </c>
      <c r="C10" s="50">
        <f>SUM(C8:C9)</f>
        <v>170896.54</v>
      </c>
      <c r="D10" s="44"/>
    </row>
    <row r="11" spans="1:5" x14ac:dyDescent="0.25">
      <c r="A11" s="1"/>
      <c r="B11" s="77"/>
      <c r="C11" s="77"/>
      <c r="D11" s="51"/>
    </row>
    <row r="12" spans="1:5" x14ac:dyDescent="0.25">
      <c r="A12" s="52" t="s">
        <v>77</v>
      </c>
      <c r="B12" s="53" t="s">
        <v>43</v>
      </c>
      <c r="C12" s="47">
        <f>'1кв'!E22+'2кв'!E22+'3кв'!E22+'4кв'!E22</f>
        <v>119431.18199999997</v>
      </c>
      <c r="D12" s="51"/>
    </row>
    <row r="13" spans="1:5" x14ac:dyDescent="0.25">
      <c r="A13" s="52"/>
      <c r="B13" s="54" t="s">
        <v>39</v>
      </c>
      <c r="C13" s="47">
        <f>'1кв'!E23+'2кв'!E23+'3кв'!E23+'4кв'!E23</f>
        <v>32040.12</v>
      </c>
      <c r="D13" s="51"/>
    </row>
    <row r="14" spans="1:5" x14ac:dyDescent="0.25">
      <c r="A14" s="1"/>
      <c r="B14" s="54" t="s">
        <v>29</v>
      </c>
      <c r="C14" s="47">
        <f>'1кв'!E24+'2кв'!E24+'3кв'!E24+'4кв'!E24</f>
        <v>550</v>
      </c>
      <c r="D14" s="51"/>
      <c r="E14" s="55"/>
    </row>
    <row r="15" spans="1:5" x14ac:dyDescent="0.25">
      <c r="A15" s="52"/>
      <c r="B15" s="56" t="s">
        <v>88</v>
      </c>
      <c r="C15" s="47">
        <f>'2кв'!E25</f>
        <v>2670.08</v>
      </c>
      <c r="D15" s="51"/>
    </row>
    <row r="16" spans="1:5" x14ac:dyDescent="0.25">
      <c r="A16" s="52"/>
      <c r="B16" s="57" t="s">
        <v>78</v>
      </c>
      <c r="C16" s="47">
        <f>'1кв'!E25</f>
        <v>35222.32</v>
      </c>
      <c r="D16" s="51"/>
    </row>
    <row r="17" spans="1:5" x14ac:dyDescent="0.25">
      <c r="A17" s="52"/>
      <c r="B17" s="57" t="s">
        <v>79</v>
      </c>
      <c r="C17" s="47">
        <v>0</v>
      </c>
      <c r="D17" s="51"/>
    </row>
    <row r="18" spans="1:5" x14ac:dyDescent="0.25">
      <c r="A18" s="52"/>
      <c r="B18" s="57" t="s">
        <v>49</v>
      </c>
      <c r="C18" s="47">
        <f>'1кв'!E25</f>
        <v>35222.32</v>
      </c>
      <c r="D18" s="51"/>
    </row>
    <row r="19" spans="1:5" x14ac:dyDescent="0.25">
      <c r="A19" s="52"/>
      <c r="B19" s="57"/>
      <c r="C19" s="47"/>
      <c r="D19" s="51"/>
    </row>
    <row r="20" spans="1:5" x14ac:dyDescent="0.25">
      <c r="A20" s="1"/>
      <c r="B20" s="58" t="s">
        <v>80</v>
      </c>
      <c r="C20" s="50">
        <f>SUM(C12:C16)</f>
        <v>189913.70199999996</v>
      </c>
      <c r="D20" s="51"/>
      <c r="E20" s="55"/>
    </row>
    <row r="21" spans="1:5" x14ac:dyDescent="0.25">
      <c r="A21" s="1"/>
      <c r="B21" s="58" t="s">
        <v>87</v>
      </c>
      <c r="C21" s="50">
        <f>C6+C10-C20</f>
        <v>-5358.8219999999565</v>
      </c>
      <c r="D21" s="51"/>
    </row>
    <row r="22" spans="1:5" x14ac:dyDescent="0.25">
      <c r="A22" s="1"/>
      <c r="B22" s="45"/>
      <c r="C22" s="45"/>
      <c r="D22" s="51"/>
    </row>
    <row r="23" spans="1:5" x14ac:dyDescent="0.25">
      <c r="A23" s="1"/>
      <c r="B23" s="59" t="s">
        <v>81</v>
      </c>
      <c r="C23" s="59"/>
      <c r="D23" s="51"/>
    </row>
    <row r="24" spans="1:5" x14ac:dyDescent="0.25">
      <c r="A24" s="1"/>
      <c r="B24" s="59" t="s">
        <v>82</v>
      </c>
      <c r="C24" s="81">
        <v>30339.14</v>
      </c>
      <c r="D24" s="51"/>
    </row>
    <row r="25" spans="1:5" x14ac:dyDescent="0.25">
      <c r="A25" s="1"/>
      <c r="B25" s="60" t="s">
        <v>91</v>
      </c>
      <c r="C25" s="82">
        <v>21954.67</v>
      </c>
      <c r="D25" s="51"/>
    </row>
    <row r="26" spans="1:5" x14ac:dyDescent="0.25">
      <c r="A26" s="1"/>
      <c r="B26" s="59" t="s">
        <v>83</v>
      </c>
      <c r="C26" s="81">
        <f>C25-C24</f>
        <v>-8384.4700000000012</v>
      </c>
      <c r="D26" s="51"/>
    </row>
    <row r="27" spans="1:5" x14ac:dyDescent="0.25">
      <c r="A27" s="1"/>
      <c r="B27" s="45"/>
      <c r="C27" s="45"/>
      <c r="D27" s="51"/>
    </row>
    <row r="28" spans="1:5" x14ac:dyDescent="0.25">
      <c r="A28" s="1"/>
      <c r="B28" s="45"/>
      <c r="C28" s="45"/>
      <c r="D28" s="51"/>
    </row>
    <row r="29" spans="1:5" x14ac:dyDescent="0.25">
      <c r="A29" s="1" t="s">
        <v>84</v>
      </c>
      <c r="B29" s="45" t="s">
        <v>92</v>
      </c>
      <c r="C29" s="45"/>
      <c r="D29" s="51"/>
    </row>
    <row r="30" spans="1:5" x14ac:dyDescent="0.25">
      <c r="A30" s="1"/>
      <c r="B30" s="45" t="s">
        <v>93</v>
      </c>
      <c r="C30" s="45"/>
      <c r="D30" s="51"/>
    </row>
    <row r="31" spans="1:5" x14ac:dyDescent="0.25">
      <c r="A31" s="1"/>
      <c r="B31" s="45" t="s">
        <v>94</v>
      </c>
      <c r="C31" s="45"/>
      <c r="D31" s="51"/>
    </row>
    <row r="32" spans="1:5" x14ac:dyDescent="0.25">
      <c r="A32" s="1"/>
      <c r="B32" s="45"/>
      <c r="C32" s="45"/>
      <c r="D32" s="51"/>
    </row>
    <row r="33" spans="1:4" x14ac:dyDescent="0.25">
      <c r="A33" s="1"/>
      <c r="B33" s="45" t="s">
        <v>85</v>
      </c>
      <c r="C33" s="45"/>
      <c r="D33" s="51"/>
    </row>
    <row r="34" spans="1:4" x14ac:dyDescent="0.25">
      <c r="A34" s="1"/>
      <c r="B34" s="45"/>
      <c r="C34" s="45"/>
      <c r="D34" s="51"/>
    </row>
    <row r="35" spans="1:4" x14ac:dyDescent="0.25">
      <c r="A35" s="1"/>
      <c r="B35" s="45"/>
      <c r="C35" s="45"/>
      <c r="D35" s="51"/>
    </row>
    <row r="36" spans="1:4" x14ac:dyDescent="0.25">
      <c r="A36" s="1"/>
      <c r="B36" s="45"/>
      <c r="C36" s="45"/>
      <c r="D36" s="51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2026-02-26T14:16:39Z</dcterms:modified>
</cp:coreProperties>
</file>