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195" yWindow="3195" windowWidth="28800" windowHeight="15345" activeTab="1"/>
  </bookViews>
  <sheets>
    <sheet name="4кв" sheetId="30" r:id="rId1"/>
    <sheet name="отчет" sheetId="31" r:id="rId2"/>
  </sheets>
  <definedNames>
    <definedName name="_xlnm.Print_Area" localSheetId="0">'4кв'!$A$1:$E$60</definedName>
    <definedName name="_xlnm.Print_Area" localSheetId="1">отчет!$A$1:$C$43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31" l="1"/>
  <c r="C15" i="31" s="1"/>
  <c r="C26" i="31"/>
  <c r="C25" i="31"/>
  <c r="C32" i="31" s="1"/>
  <c r="E37" i="30" l="1"/>
  <c r="E29" i="30"/>
  <c r="F20" i="30"/>
  <c r="E34" i="30" l="1"/>
  <c r="E33" i="30"/>
  <c r="E32" i="30"/>
  <c r="E23" i="30" l="1"/>
  <c r="E22" i="30"/>
  <c r="C33" i="31" l="1"/>
  <c r="B59" i="30"/>
  <c r="B60" i="30" s="1"/>
</calcChain>
</file>

<file path=xl/sharedStrings.xml><?xml version="1.0" encoding="utf-8"?>
<sst xmlns="http://schemas.openxmlformats.org/spreadsheetml/2006/main" count="131" uniqueCount="97">
  <si>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</si>
  <si>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</si>
  <si>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</si>
  <si>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</si>
  <si>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</si>
  <si>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</si>
  <si>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</si>
  <si>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</si>
  <si>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</si>
  <si>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</si>
  <si>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</si>
  <si>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</si>
  <si>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</si>
  <si>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</si>
  <si>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</si>
  <si>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</si>
  <si>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</si>
  <si>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</si>
  <si>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</si>
  <si>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</si>
  <si>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</si>
  <si>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</si>
  <si>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</si>
  <si>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</si>
  <si>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</si>
  <si>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№53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</si>
  <si>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№110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</si>
  <si>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</si>
  <si>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</si>
  <si>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</si>
  <si>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</si>
  <si>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</si>
  <si>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82 от 31.05.2016 г.</t>
    </r>
  </si>
  <si>
    <t>Расходы по содержанию и тек. ремонту</t>
  </si>
  <si>
    <t>Остаток на начало квартала</t>
  </si>
  <si>
    <t xml:space="preserve">определена приложением № 9 к договору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</si>
  <si>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</si>
  <si>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</si>
  <si>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 Бовкун А.А.</t>
    </r>
  </si>
  <si>
    <t>за 4 квартал 2025 года</t>
  </si>
  <si>
    <t>4 квартал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</si>
  <si>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</si>
  <si>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</si>
  <si>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</si>
  <si>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</si>
  <si>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</si>
  <si>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</si>
  <si>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</si>
  <si>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</si>
  <si>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</si>
  <si>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</si>
  <si>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</si>
  <si>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</si>
  <si>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</si>
  <si>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</si>
  <si>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</si>
  <si>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</si>
  <si>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</si>
  <si>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г. Россошь, ул. Пролетарская, д. 150б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</si>
  <si>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Осыкиной Оксаны Георгиевны</t>
    </r>
  </si>
  <si>
    <t xml:space="preserve">Расходы по управлению МКД </t>
  </si>
  <si>
    <t>Услуги по дератизации и дезинфекции</t>
  </si>
  <si>
    <t xml:space="preserve">По заявке собственников </t>
  </si>
  <si>
    <t>горячая вода на СОИ</t>
  </si>
  <si>
    <t>электроэнергия на СОИ</t>
  </si>
  <si>
    <t>водоотведение на СОИ</t>
  </si>
  <si>
    <t>холодная вода на СОИ</t>
  </si>
  <si>
    <t xml:space="preserve">Стоимость материалов </t>
  </si>
  <si>
    <t>Монтаж информационных стендов в подъездах (кв.20)</t>
  </si>
  <si>
    <t>Частичный ремонт шиферной кровли (кв.20)</t>
  </si>
  <si>
    <t>Замена замка выхода на чердак, обследование чердака (кв.20)</t>
  </si>
  <si>
    <t xml:space="preserve">Уборка мусора в подвале </t>
  </si>
  <si>
    <t>Оборудование укрытия ( кв. 20)</t>
  </si>
  <si>
    <t xml:space="preserve"> Установка и окраска  двери в подвал ( смета)</t>
  </si>
  <si>
    <t>ноябрь</t>
  </si>
  <si>
    <t>декабрь</t>
  </si>
  <si>
    <t>ч/час</t>
  </si>
  <si>
    <t xml:space="preserve">Единовременная помощь УК 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</si>
  <si>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Осыкина О.Г.</t>
    </r>
  </si>
  <si>
    <t>Замена кодового замка  и доводчика (смета)</t>
  </si>
  <si>
    <t>Оплачено по нежилым</t>
  </si>
  <si>
    <t>Давыдова Г.В.</t>
  </si>
  <si>
    <t>оценка черноз</t>
  </si>
  <si>
    <t xml:space="preserve">           2. Всего за период с "01" 10  2025 г. по "31" 12  2025 г. выполнено работ (оказано услуг) на общую сумму двести одна тысяча семьсот двадцать один рубль 60 копеек</t>
  </si>
  <si>
    <t>Предъявлено населению 121248,53</t>
  </si>
  <si>
    <t>по ж.д. ул. Пролетарская, д. 150,б</t>
  </si>
  <si>
    <t>Начислено всего 121248,53</t>
  </si>
  <si>
    <t>* электроэнергия на СОИ- 43133,3</t>
  </si>
  <si>
    <t>* водоотведение на СОИ- 11698,66</t>
  </si>
  <si>
    <t>* холодная вода на СОИ - 8706,5</t>
  </si>
  <si>
    <t xml:space="preserve">Замена кодового замка  и доводчика </t>
  </si>
  <si>
    <t xml:space="preserve">Монтаж информационных стендов в подъездах </t>
  </si>
  <si>
    <t xml:space="preserve">Оборудование укрытия </t>
  </si>
  <si>
    <t xml:space="preserve"> Установка и окраска  двери в подвал </t>
  </si>
  <si>
    <t>Непредвиденные работы 17 ч/ч</t>
  </si>
  <si>
    <t>Оплачено по нежилым помещениям</t>
  </si>
  <si>
    <t>Общая площадь квартир - 2547,3 м2, нежилых помещений - 744,1м2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</si>
</sst>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4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8" fillId="0" borderId="0" xfId="0" applyNumberFormat="1" applyFont="1"/>
    <xf numFmtId="0" fontId="4" fillId="0" borderId="1" xfId="0" applyFont="1" applyBorder="1" applyAlignment="1">
      <alignment wrapText="1"/>
    </xf>
    <xf numFmtId="164" fontId="4" fillId="0" borderId="0" xfId="0" applyNumberFormat="1" applyFont="1"/>
    <xf numFmtId="43" fontId="4" fillId="0" borderId="4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15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4" fontId="3" fillId="2" borderId="1" xfId="1" applyNumberFormat="1" applyFont="1" applyFill="1" applyBorder="1" applyAlignment="1">
      <alignment horizontal="right" vertical="center" wrapText="1"/>
    </xf>
    <xf numFmtId="43" fontId="17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13" fillId="0" borderId="7" xfId="0" applyFont="1" applyFill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5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7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NumberFormat="1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view="pageBreakPreview" topLeftCell="A24" zoomScaleSheetLayoutView="100" workbookViewId="0">
      <selection activeCell="A53" sqref="A53"/>
    </sheetView>
  </sheetViews>
  <sheetFormatPr defaultColWidth="9.140625" defaultRowHeight="15" x14ac:dyDescent="0.25"/>
  <cols>
    <col min="1" max="1" width="32.8554687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7109375" style="2" bestFit="1" customWidth="1"/>
    <col min="7" max="16384" width="9.140625" style="2"/>
  </cols>
  <sheetData>
    <row r="1" spans="1:5" ht="15.75" x14ac:dyDescent="0.25">
      <c r="A1" s="60" t="s">
        <v>11</v>
      </c>
      <c r="B1" s="60"/>
      <c r="C1" s="60"/>
      <c r="D1" s="60"/>
      <c r="E1" s="60"/>
    </row>
    <row r="2" spans="1:5" ht="31.5" customHeight="1" x14ac:dyDescent="0.25">
      <c r="A2" s="61" t="s">
        <v>12</v>
      </c>
      <c r="B2" s="62"/>
      <c r="C2" s="62"/>
      <c r="D2" s="62"/>
      <c r="E2" s="62"/>
    </row>
    <row r="3" spans="1:5" x14ac:dyDescent="0.25">
      <c r="A3" s="63" t="s">
        <v>39</v>
      </c>
      <c r="B3" s="63"/>
      <c r="C3" s="63"/>
      <c r="D3" s="63"/>
      <c r="E3" s="63"/>
    </row>
    <row r="4" spans="1:5" s="1" customFormat="1" ht="15.75" x14ac:dyDescent="0.25">
      <c r="A4" s="23" t="s">
        <v>13</v>
      </c>
      <c r="B4" s="4"/>
      <c r="C4" s="4"/>
      <c r="D4" s="2"/>
      <c r="E4" s="28">
        <v>46022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65" t="s">
        <v>58</v>
      </c>
      <c r="B7" s="65"/>
      <c r="C7" s="65"/>
      <c r="D7" s="65"/>
      <c r="E7" s="65"/>
    </row>
    <row r="8" spans="1:5" x14ac:dyDescent="0.25">
      <c r="A8" s="58" t="s">
        <v>1</v>
      </c>
      <c r="B8" s="58"/>
      <c r="C8" s="58"/>
      <c r="D8" s="58"/>
      <c r="E8" s="58"/>
    </row>
    <row r="9" spans="1:5" x14ac:dyDescent="0.25">
      <c r="A9" s="64" t="s">
        <v>59</v>
      </c>
      <c r="B9" s="64"/>
      <c r="C9" s="64"/>
      <c r="D9" s="64"/>
      <c r="E9" s="64"/>
    </row>
    <row r="10" spans="1:5" ht="29.25" customHeight="1" x14ac:dyDescent="0.25">
      <c r="A10" s="66" t="s">
        <v>14</v>
      </c>
      <c r="B10" s="67"/>
      <c r="C10" s="67"/>
      <c r="D10" s="67"/>
      <c r="E10" s="67"/>
    </row>
    <row r="11" spans="1:5" x14ac:dyDescent="0.25">
      <c r="A11" s="68" t="s">
        <v>32</v>
      </c>
      <c r="B11" s="68"/>
      <c r="C11" s="68"/>
      <c r="D11" s="68"/>
      <c r="E11" s="68"/>
    </row>
    <row r="12" spans="1:5" ht="18.75" customHeight="1" x14ac:dyDescent="0.25">
      <c r="A12" s="58" t="s">
        <v>15</v>
      </c>
      <c r="B12" s="59"/>
      <c r="C12" s="59"/>
      <c r="D12" s="59"/>
      <c r="E12" s="59"/>
    </row>
    <row r="13" spans="1:5" x14ac:dyDescent="0.25">
      <c r="A13" s="64" t="s">
        <v>22</v>
      </c>
      <c r="B13" s="64"/>
      <c r="C13" s="64"/>
      <c r="D13" s="64"/>
      <c r="E13" s="64"/>
    </row>
    <row r="14" spans="1:5" ht="20.25" customHeight="1" x14ac:dyDescent="0.25">
      <c r="A14" s="58" t="s">
        <v>2</v>
      </c>
      <c r="B14" s="59"/>
      <c r="C14" s="59"/>
      <c r="D14" s="59"/>
      <c r="E14" s="59"/>
    </row>
    <row r="15" spans="1:5" ht="18" customHeight="1" x14ac:dyDescent="0.25">
      <c r="A15" s="64" t="s">
        <v>37</v>
      </c>
      <c r="B15" s="64"/>
      <c r="C15" s="64"/>
      <c r="D15" s="64"/>
      <c r="E15" s="64"/>
    </row>
    <row r="16" spans="1:5" x14ac:dyDescent="0.25">
      <c r="A16" s="58" t="s">
        <v>16</v>
      </c>
      <c r="B16" s="59"/>
      <c r="C16" s="59"/>
      <c r="D16" s="59"/>
      <c r="E16" s="59"/>
    </row>
    <row r="17" spans="1:7" ht="33" customHeight="1" x14ac:dyDescent="0.25">
      <c r="A17" s="64" t="s">
        <v>17</v>
      </c>
      <c r="B17" s="64"/>
      <c r="C17" s="64"/>
      <c r="D17" s="64"/>
      <c r="E17" s="64"/>
    </row>
    <row r="18" spans="1:7" x14ac:dyDescent="0.25">
      <c r="A18" s="64" t="s">
        <v>25</v>
      </c>
      <c r="B18" s="64"/>
      <c r="C18" s="64"/>
      <c r="D18" s="64"/>
      <c r="E18" s="64"/>
    </row>
    <row r="19" spans="1:7" ht="31.5" customHeight="1" x14ac:dyDescent="0.25">
      <c r="A19" s="70" t="s">
        <v>26</v>
      </c>
      <c r="B19" s="70"/>
      <c r="C19" s="70"/>
      <c r="D19" s="70"/>
      <c r="E19" s="70"/>
    </row>
    <row r="20" spans="1:7" x14ac:dyDescent="0.25">
      <c r="A20" s="70"/>
      <c r="B20" s="70"/>
      <c r="C20" s="70"/>
      <c r="D20" s="70"/>
      <c r="E20" s="70"/>
      <c r="F20" s="2">
        <f>2547.3+744.1</f>
        <v>3291.4</v>
      </c>
      <c r="G20" s="2">
        <v>2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36</v>
      </c>
      <c r="B22" s="9" t="s">
        <v>35</v>
      </c>
      <c r="C22" s="3" t="s">
        <v>4</v>
      </c>
      <c r="D22" s="3">
        <v>14.46</v>
      </c>
      <c r="E22" s="8">
        <f>D22*F20*G20</f>
        <v>95187.288000000015</v>
      </c>
    </row>
    <row r="23" spans="1:7" x14ac:dyDescent="0.25">
      <c r="A23" s="7" t="s">
        <v>60</v>
      </c>
      <c r="B23" s="9" t="s">
        <v>23</v>
      </c>
      <c r="C23" s="3" t="s">
        <v>4</v>
      </c>
      <c r="D23" s="3">
        <v>5.54</v>
      </c>
      <c r="E23" s="8">
        <f>D23*F20*G20</f>
        <v>36468.712</v>
      </c>
    </row>
    <row r="24" spans="1:7" ht="30" x14ac:dyDescent="0.25">
      <c r="A24" s="7" t="s">
        <v>61</v>
      </c>
      <c r="B24" s="9" t="s">
        <v>62</v>
      </c>
      <c r="C24" s="3" t="s">
        <v>4</v>
      </c>
      <c r="D24" s="3"/>
      <c r="E24" s="8">
        <v>0</v>
      </c>
    </row>
    <row r="25" spans="1:7" x14ac:dyDescent="0.25">
      <c r="A25" s="7" t="s">
        <v>63</v>
      </c>
      <c r="B25" s="9" t="s">
        <v>40</v>
      </c>
      <c r="C25" s="3" t="s">
        <v>27</v>
      </c>
      <c r="D25" s="3"/>
      <c r="E25" s="8">
        <v>0</v>
      </c>
    </row>
    <row r="26" spans="1:7" x14ac:dyDescent="0.25">
      <c r="A26" s="7" t="s">
        <v>64</v>
      </c>
      <c r="B26" s="9" t="s">
        <v>40</v>
      </c>
      <c r="C26" s="3" t="s">
        <v>27</v>
      </c>
      <c r="D26" s="3"/>
      <c r="E26" s="8">
        <v>0</v>
      </c>
    </row>
    <row r="27" spans="1:7" x14ac:dyDescent="0.25">
      <c r="A27" s="7" t="s">
        <v>65</v>
      </c>
      <c r="B27" s="9" t="s">
        <v>40</v>
      </c>
      <c r="C27" s="3" t="s">
        <v>27</v>
      </c>
      <c r="D27" s="3"/>
      <c r="E27" s="8">
        <v>5809.39</v>
      </c>
    </row>
    <row r="28" spans="1:7" x14ac:dyDescent="0.25">
      <c r="A28" s="7" t="s">
        <v>66</v>
      </c>
      <c r="B28" s="9" t="s">
        <v>40</v>
      </c>
      <c r="C28" s="3" t="s">
        <v>27</v>
      </c>
      <c r="D28" s="3"/>
      <c r="E28" s="8">
        <v>4323.53</v>
      </c>
    </row>
    <row r="29" spans="1:7" x14ac:dyDescent="0.25">
      <c r="A29" s="7" t="s">
        <v>67</v>
      </c>
      <c r="B29" s="9" t="s">
        <v>40</v>
      </c>
      <c r="C29" s="3" t="s">
        <v>27</v>
      </c>
      <c r="D29" s="3"/>
      <c r="E29" s="21">
        <f>1350+1505+3857.81</f>
        <v>6712.8099999999995</v>
      </c>
    </row>
    <row r="30" spans="1:7" ht="30" x14ac:dyDescent="0.25">
      <c r="A30" s="48" t="s">
        <v>79</v>
      </c>
      <c r="B30" s="22" t="s">
        <v>74</v>
      </c>
      <c r="C30" s="3" t="s">
        <v>27</v>
      </c>
      <c r="D30" s="52"/>
      <c r="E30" s="21">
        <v>6770.9</v>
      </c>
    </row>
    <row r="31" spans="1:7" ht="30" x14ac:dyDescent="0.25">
      <c r="A31" s="49" t="s">
        <v>68</v>
      </c>
      <c r="B31" s="22" t="s">
        <v>74</v>
      </c>
      <c r="C31" s="3" t="s">
        <v>27</v>
      </c>
      <c r="D31" s="22"/>
      <c r="E31" s="21">
        <v>8614.67</v>
      </c>
    </row>
    <row r="32" spans="1:7" ht="30" x14ac:dyDescent="0.25">
      <c r="A32" s="50" t="s">
        <v>69</v>
      </c>
      <c r="B32" s="22" t="s">
        <v>74</v>
      </c>
      <c r="C32" s="3" t="s">
        <v>76</v>
      </c>
      <c r="D32" s="53">
        <v>7</v>
      </c>
      <c r="E32" s="21">
        <f t="shared" ref="E32:E34" si="0">D32*333.76</f>
        <v>2336.3199999999997</v>
      </c>
    </row>
    <row r="33" spans="1:10" ht="30" x14ac:dyDescent="0.25">
      <c r="A33" s="49" t="s">
        <v>70</v>
      </c>
      <c r="B33" s="22" t="s">
        <v>74</v>
      </c>
      <c r="C33" s="3" t="s">
        <v>76</v>
      </c>
      <c r="D33" s="22">
        <v>2</v>
      </c>
      <c r="E33" s="21">
        <f t="shared" si="0"/>
        <v>667.52</v>
      </c>
    </row>
    <row r="34" spans="1:10" x14ac:dyDescent="0.25">
      <c r="A34" s="49" t="s">
        <v>71</v>
      </c>
      <c r="B34" s="22" t="s">
        <v>75</v>
      </c>
      <c r="C34" s="3" t="s">
        <v>76</v>
      </c>
      <c r="D34" s="22">
        <v>8</v>
      </c>
      <c r="E34" s="21">
        <f t="shared" si="0"/>
        <v>2670.08</v>
      </c>
    </row>
    <row r="35" spans="1:10" x14ac:dyDescent="0.25">
      <c r="A35" s="49" t="s">
        <v>72</v>
      </c>
      <c r="B35" s="22" t="s">
        <v>75</v>
      </c>
      <c r="C35" s="3" t="s">
        <v>27</v>
      </c>
      <c r="D35" s="22"/>
      <c r="E35" s="21">
        <v>9642.3799999999992</v>
      </c>
    </row>
    <row r="36" spans="1:10" ht="30" x14ac:dyDescent="0.25">
      <c r="A36" s="51" t="s">
        <v>73</v>
      </c>
      <c r="B36" s="22" t="s">
        <v>75</v>
      </c>
      <c r="C36" s="3" t="s">
        <v>27</v>
      </c>
      <c r="D36" s="54"/>
      <c r="E36" s="21">
        <v>22518</v>
      </c>
    </row>
    <row r="37" spans="1:10" x14ac:dyDescent="0.25">
      <c r="A37" s="10" t="s">
        <v>24</v>
      </c>
      <c r="B37" s="11"/>
      <c r="C37" s="12"/>
      <c r="D37" s="12"/>
      <c r="E37" s="13">
        <f>SUM(E22:E36)</f>
        <v>201721.60000000001</v>
      </c>
    </row>
    <row r="38" spans="1:10" ht="12.6" customHeight="1" x14ac:dyDescent="0.25"/>
    <row r="39" spans="1:10" ht="31.5" customHeight="1" x14ac:dyDescent="0.25">
      <c r="A39" s="71" t="s">
        <v>83</v>
      </c>
      <c r="B39" s="71"/>
      <c r="C39" s="71"/>
      <c r="D39" s="71"/>
      <c r="E39" s="71"/>
    </row>
    <row r="40" spans="1:10" ht="36" customHeight="1" x14ac:dyDescent="0.25">
      <c r="A40" s="64" t="s">
        <v>21</v>
      </c>
      <c r="B40" s="64"/>
      <c r="C40" s="64"/>
      <c r="D40" s="64"/>
      <c r="E40" s="64"/>
    </row>
    <row r="41" spans="1:10" ht="22.9" customHeight="1" x14ac:dyDescent="0.25">
      <c r="A41" s="64" t="s">
        <v>20</v>
      </c>
      <c r="B41" s="64"/>
      <c r="C41" s="64"/>
      <c r="D41" s="64"/>
      <c r="E41" s="64"/>
    </row>
    <row r="42" spans="1:10" ht="33" customHeight="1" x14ac:dyDescent="0.25">
      <c r="A42" s="64" t="s">
        <v>28</v>
      </c>
      <c r="B42" s="64"/>
      <c r="C42" s="64"/>
      <c r="D42" s="64"/>
      <c r="E42" s="64"/>
    </row>
    <row r="43" spans="1:10" x14ac:dyDescent="0.25">
      <c r="A43" s="64" t="s">
        <v>18</v>
      </c>
      <c r="B43" s="64"/>
      <c r="C43" s="64"/>
      <c r="D43" s="64"/>
      <c r="E43" s="64"/>
    </row>
    <row r="44" spans="1:10" x14ac:dyDescent="0.25">
      <c r="A44" s="69" t="s">
        <v>5</v>
      </c>
      <c r="B44" s="69"/>
      <c r="C44" s="69"/>
      <c r="D44" s="69"/>
      <c r="E44" s="69"/>
    </row>
    <row r="45" spans="1:10" ht="15" customHeight="1" x14ac:dyDescent="0.25">
      <c r="A45" s="64" t="s">
        <v>18</v>
      </c>
      <c r="B45" s="64"/>
      <c r="C45" s="64"/>
      <c r="D45" s="64"/>
      <c r="E45" s="64"/>
      <c r="G45" s="25"/>
      <c r="H45" s="25"/>
      <c r="I45" s="25"/>
      <c r="J45" s="25"/>
    </row>
    <row r="46" spans="1:10" x14ac:dyDescent="0.25">
      <c r="A46" s="72" t="s">
        <v>38</v>
      </c>
      <c r="B46" s="72"/>
      <c r="C46" s="72"/>
      <c r="D46" s="72"/>
      <c r="E46" s="5"/>
    </row>
    <row r="47" spans="1:10" x14ac:dyDescent="0.25">
      <c r="B47" s="73" t="s">
        <v>19</v>
      </c>
      <c r="C47" s="73"/>
      <c r="D47" s="73"/>
      <c r="E47" s="6" t="s">
        <v>6</v>
      </c>
    </row>
    <row r="48" spans="1:10" x14ac:dyDescent="0.25">
      <c r="A48" s="25"/>
      <c r="B48" s="25"/>
      <c r="C48" s="25"/>
      <c r="D48" s="25"/>
      <c r="E48" s="25"/>
    </row>
    <row r="49" spans="1:8" x14ac:dyDescent="0.25">
      <c r="A49" s="74" t="s">
        <v>78</v>
      </c>
      <c r="B49" s="74"/>
      <c r="C49" s="74"/>
      <c r="D49" s="74"/>
      <c r="E49" s="5"/>
    </row>
    <row r="50" spans="1:8" x14ac:dyDescent="0.25">
      <c r="B50" s="73" t="s">
        <v>19</v>
      </c>
      <c r="C50" s="73"/>
      <c r="D50" s="73"/>
      <c r="E50" s="6" t="s">
        <v>6</v>
      </c>
    </row>
    <row r="52" spans="1:8" x14ac:dyDescent="0.25">
      <c r="A52" s="24" t="s">
        <v>96</v>
      </c>
    </row>
    <row r="53" spans="1:8" x14ac:dyDescent="0.25">
      <c r="A53" s="14" t="s">
        <v>29</v>
      </c>
    </row>
    <row r="54" spans="1:8" x14ac:dyDescent="0.25">
      <c r="A54" s="2" t="s">
        <v>34</v>
      </c>
      <c r="B54" s="15">
        <v>0</v>
      </c>
    </row>
    <row r="55" spans="1:8" x14ac:dyDescent="0.25">
      <c r="A55" s="27" t="s">
        <v>84</v>
      </c>
      <c r="B55" s="16"/>
    </row>
    <row r="56" spans="1:8" x14ac:dyDescent="0.25">
      <c r="A56" s="2" t="s">
        <v>30</v>
      </c>
      <c r="B56" s="16">
        <v>51669.2</v>
      </c>
      <c r="F56" s="20" t="s">
        <v>81</v>
      </c>
      <c r="H56" s="2">
        <v>19344.45</v>
      </c>
    </row>
    <row r="57" spans="1:8" x14ac:dyDescent="0.25">
      <c r="A57" s="2" t="s">
        <v>80</v>
      </c>
      <c r="B57" s="16">
        <v>26322.85</v>
      </c>
      <c r="F57" s="20" t="s">
        <v>82</v>
      </c>
      <c r="H57" s="2">
        <v>6978.4</v>
      </c>
    </row>
    <row r="58" spans="1:8" x14ac:dyDescent="0.25">
      <c r="A58" s="2" t="s">
        <v>77</v>
      </c>
      <c r="B58" s="16">
        <v>50000</v>
      </c>
      <c r="F58" s="20"/>
    </row>
    <row r="59" spans="1:8" ht="30" x14ac:dyDescent="0.25">
      <c r="A59" s="27" t="s">
        <v>33</v>
      </c>
      <c r="B59" s="16">
        <f>E37</f>
        <v>201721.60000000001</v>
      </c>
    </row>
    <row r="60" spans="1:8" x14ac:dyDescent="0.25">
      <c r="A60" s="17" t="s">
        <v>31</v>
      </c>
      <c r="B60" s="18">
        <f>B54+B56+B57+B58-B59</f>
        <v>-73729.550000000017</v>
      </c>
    </row>
  </sheetData>
  <mergeCells count="29">
    <mergeCell ref="A45:E45"/>
    <mergeCell ref="A46:D46"/>
    <mergeCell ref="B47:D47"/>
    <mergeCell ref="A49:D49"/>
    <mergeCell ref="B50:D50"/>
    <mergeCell ref="A44:E44"/>
    <mergeCell ref="A15:E15"/>
    <mergeCell ref="A16:E16"/>
    <mergeCell ref="A17:E17"/>
    <mergeCell ref="A18:E18"/>
    <mergeCell ref="A19:E19"/>
    <mergeCell ref="A20:E20"/>
    <mergeCell ref="A39:E39"/>
    <mergeCell ref="A40:E40"/>
    <mergeCell ref="A41:E41"/>
    <mergeCell ref="A42:E42"/>
    <mergeCell ref="A43:E4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topLeftCell="A16" zoomScaleSheetLayoutView="100" workbookViewId="0">
      <selection activeCell="C28" sqref="C28:C31"/>
    </sheetView>
  </sheetViews>
  <sheetFormatPr defaultRowHeight="15.75" x14ac:dyDescent="0.25"/>
  <cols>
    <col min="1" max="1" width="10.5703125" style="30" customWidth="1"/>
    <col min="2" max="2" width="69.5703125" style="30" customWidth="1"/>
    <col min="3" max="3" width="15.28515625" style="30" customWidth="1"/>
    <col min="4" max="4" width="11.85546875" style="30" customWidth="1"/>
    <col min="5" max="5" width="14.7109375" style="30" customWidth="1"/>
    <col min="6" max="6" width="12.42578125" style="30" customWidth="1"/>
    <col min="7" max="7" width="12" style="30" customWidth="1"/>
    <col min="8" max="8" width="13.5703125" style="30" customWidth="1"/>
    <col min="9" max="16384" width="9.140625" style="30"/>
  </cols>
  <sheetData>
    <row r="1" spans="1:4" x14ac:dyDescent="0.25">
      <c r="A1" s="76" t="s">
        <v>41</v>
      </c>
      <c r="B1" s="76"/>
      <c r="C1" s="76"/>
      <c r="D1" s="29"/>
    </row>
    <row r="2" spans="1:4" x14ac:dyDescent="0.25">
      <c r="A2" s="77" t="s">
        <v>42</v>
      </c>
      <c r="B2" s="77"/>
      <c r="C2" s="77"/>
      <c r="D2" s="31"/>
    </row>
    <row r="3" spans="1:4" x14ac:dyDescent="0.25">
      <c r="A3" s="77" t="s">
        <v>54</v>
      </c>
      <c r="B3" s="77"/>
      <c r="C3" s="77"/>
      <c r="D3" s="31"/>
    </row>
    <row r="4" spans="1:4" x14ac:dyDescent="0.25">
      <c r="A4" s="76" t="s">
        <v>85</v>
      </c>
      <c r="B4" s="76"/>
      <c r="C4" s="76"/>
      <c r="D4" s="29"/>
    </row>
    <row r="5" spans="1:4" x14ac:dyDescent="0.25">
      <c r="A5" s="78"/>
      <c r="B5" s="78"/>
      <c r="C5" s="78"/>
      <c r="D5" s="1"/>
    </row>
    <row r="6" spans="1:4" x14ac:dyDescent="0.25">
      <c r="A6" s="31"/>
      <c r="B6" s="32" t="s">
        <v>43</v>
      </c>
      <c r="C6" s="33">
        <v>0</v>
      </c>
      <c r="D6" s="34"/>
    </row>
    <row r="7" spans="1:4" x14ac:dyDescent="0.25">
      <c r="A7" s="35" t="s">
        <v>44</v>
      </c>
      <c r="B7" s="32" t="s">
        <v>86</v>
      </c>
      <c r="C7" s="33"/>
      <c r="D7" s="34"/>
    </row>
    <row r="8" spans="1:4" x14ac:dyDescent="0.25">
      <c r="A8" s="35"/>
      <c r="B8" s="55" t="s">
        <v>49</v>
      </c>
      <c r="C8" s="33"/>
      <c r="D8" s="34"/>
    </row>
    <row r="9" spans="1:4" x14ac:dyDescent="0.25">
      <c r="A9" s="35"/>
      <c r="B9" s="7" t="s">
        <v>87</v>
      </c>
      <c r="C9" s="33"/>
      <c r="D9" s="34"/>
    </row>
    <row r="10" spans="1:4" x14ac:dyDescent="0.25">
      <c r="A10" s="35"/>
      <c r="B10" s="7" t="s">
        <v>88</v>
      </c>
      <c r="C10" s="33"/>
      <c r="D10" s="34"/>
    </row>
    <row r="11" spans="1:4" x14ac:dyDescent="0.25">
      <c r="A11" s="35"/>
      <c r="B11" s="7" t="s">
        <v>89</v>
      </c>
      <c r="C11" s="33"/>
      <c r="D11" s="34"/>
    </row>
    <row r="12" spans="1:4" x14ac:dyDescent="0.25">
      <c r="B12" s="36" t="s">
        <v>45</v>
      </c>
      <c r="C12" s="37">
        <f>'4кв'!B56</f>
        <v>51669.2</v>
      </c>
      <c r="D12" s="38"/>
    </row>
    <row r="13" spans="1:4" x14ac:dyDescent="0.25">
      <c r="B13" s="56" t="s">
        <v>95</v>
      </c>
      <c r="C13" s="57">
        <v>26322.85</v>
      </c>
      <c r="D13" s="38"/>
    </row>
    <row r="14" spans="1:4" x14ac:dyDescent="0.25">
      <c r="B14" s="56" t="s">
        <v>77</v>
      </c>
      <c r="C14" s="57">
        <v>50000</v>
      </c>
      <c r="D14" s="38"/>
    </row>
    <row r="15" spans="1:4" x14ac:dyDescent="0.25">
      <c r="A15" s="39"/>
      <c r="B15" s="36" t="s">
        <v>46</v>
      </c>
      <c r="C15" s="40">
        <f>SUM(C12:C14)</f>
        <v>127992.04999999999</v>
      </c>
      <c r="D15" s="34"/>
    </row>
    <row r="16" spans="1:4" x14ac:dyDescent="0.25">
      <c r="A16" s="1"/>
      <c r="B16" s="75"/>
      <c r="C16" s="75"/>
      <c r="D16" s="41"/>
    </row>
    <row r="17" spans="1:5" x14ac:dyDescent="0.25">
      <c r="A17" s="42" t="s">
        <v>47</v>
      </c>
      <c r="B17" s="19" t="s">
        <v>36</v>
      </c>
      <c r="C17" s="43">
        <v>95187.288000000015</v>
      </c>
      <c r="D17" s="41"/>
    </row>
    <row r="18" spans="1:5" x14ac:dyDescent="0.25">
      <c r="A18" s="42"/>
      <c r="B18" s="7" t="s">
        <v>60</v>
      </c>
      <c r="C18" s="43">
        <v>36468.712</v>
      </c>
      <c r="D18" s="41"/>
    </row>
    <row r="19" spans="1:5" x14ac:dyDescent="0.25">
      <c r="A19" s="42"/>
      <c r="B19" s="7" t="s">
        <v>61</v>
      </c>
      <c r="C19" s="43">
        <v>0</v>
      </c>
      <c r="D19" s="41"/>
    </row>
    <row r="20" spans="1:5" x14ac:dyDescent="0.25">
      <c r="A20" s="42"/>
      <c r="B20" s="7" t="s">
        <v>63</v>
      </c>
      <c r="C20" s="43">
        <v>0</v>
      </c>
      <c r="D20" s="41"/>
    </row>
    <row r="21" spans="1:5" x14ac:dyDescent="0.25">
      <c r="A21" s="42"/>
      <c r="B21" s="7" t="s">
        <v>64</v>
      </c>
      <c r="C21" s="43">
        <v>0</v>
      </c>
      <c r="D21" s="41"/>
    </row>
    <row r="22" spans="1:5" x14ac:dyDescent="0.25">
      <c r="A22" s="42"/>
      <c r="B22" s="7" t="s">
        <v>65</v>
      </c>
      <c r="C22" s="43">
        <v>5809.39</v>
      </c>
      <c r="D22" s="41"/>
    </row>
    <row r="23" spans="1:5" x14ac:dyDescent="0.25">
      <c r="A23" s="1"/>
      <c r="B23" s="7" t="s">
        <v>66</v>
      </c>
      <c r="C23" s="43">
        <v>4323.53</v>
      </c>
      <c r="D23" s="41"/>
      <c r="E23" s="44"/>
    </row>
    <row r="24" spans="1:5" x14ac:dyDescent="0.25">
      <c r="A24" s="42"/>
      <c r="B24" s="7" t="s">
        <v>67</v>
      </c>
      <c r="C24" s="43">
        <v>6712.8099999999995</v>
      </c>
      <c r="D24" s="41"/>
    </row>
    <row r="25" spans="1:5" x14ac:dyDescent="0.25">
      <c r="A25" s="42"/>
      <c r="B25" s="45" t="s">
        <v>94</v>
      </c>
      <c r="C25" s="43">
        <f>17*333.76</f>
        <v>5673.92</v>
      </c>
      <c r="D25" s="41"/>
    </row>
    <row r="26" spans="1:5" x14ac:dyDescent="0.25">
      <c r="A26" s="42"/>
      <c r="B26" s="46" t="s">
        <v>48</v>
      </c>
      <c r="C26" s="43">
        <f>SUM(C28:C31)</f>
        <v>47545.95</v>
      </c>
      <c r="D26" s="41"/>
    </row>
    <row r="27" spans="1:5" x14ac:dyDescent="0.25">
      <c r="A27" s="42"/>
      <c r="B27" s="46" t="s">
        <v>49</v>
      </c>
      <c r="D27" s="41"/>
    </row>
    <row r="28" spans="1:5" x14ac:dyDescent="0.25">
      <c r="A28" s="42"/>
      <c r="B28" s="48" t="s">
        <v>90</v>
      </c>
      <c r="C28" s="21">
        <v>6770.9</v>
      </c>
      <c r="D28" s="41"/>
    </row>
    <row r="29" spans="1:5" x14ac:dyDescent="0.25">
      <c r="A29" s="42"/>
      <c r="B29" s="49" t="s">
        <v>91</v>
      </c>
      <c r="C29" s="21">
        <v>8614.67</v>
      </c>
      <c r="D29" s="41"/>
    </row>
    <row r="30" spans="1:5" x14ac:dyDescent="0.25">
      <c r="A30" s="42"/>
      <c r="B30" s="49" t="s">
        <v>92</v>
      </c>
      <c r="C30" s="21">
        <v>9642.3799999999992</v>
      </c>
      <c r="D30" s="41"/>
    </row>
    <row r="31" spans="1:5" x14ac:dyDescent="0.25">
      <c r="A31" s="42"/>
      <c r="B31" s="51" t="s">
        <v>93</v>
      </c>
      <c r="C31" s="21">
        <v>22518</v>
      </c>
      <c r="D31" s="41"/>
    </row>
    <row r="32" spans="1:5" x14ac:dyDescent="0.25">
      <c r="A32" s="1"/>
      <c r="B32" s="47" t="s">
        <v>50</v>
      </c>
      <c r="C32" s="40">
        <f>SUM(C17:C26)</f>
        <v>201721.60000000003</v>
      </c>
      <c r="D32" s="41"/>
      <c r="E32" s="44"/>
    </row>
    <row r="33" spans="1:4" x14ac:dyDescent="0.25">
      <c r="A33" s="1"/>
      <c r="B33" s="47" t="s">
        <v>53</v>
      </c>
      <c r="C33" s="40">
        <f>C6+C15-C32</f>
        <v>-73729.550000000047</v>
      </c>
      <c r="D33" s="41"/>
    </row>
    <row r="34" spans="1:4" x14ac:dyDescent="0.25">
      <c r="A34" s="1"/>
      <c r="B34" s="35"/>
      <c r="C34" s="35"/>
      <c r="D34" s="41"/>
    </row>
    <row r="35" spans="1:4" x14ac:dyDescent="0.25">
      <c r="A35" s="1"/>
      <c r="B35" s="35"/>
      <c r="C35" s="35"/>
      <c r="D35" s="41"/>
    </row>
    <row r="36" spans="1:4" x14ac:dyDescent="0.25">
      <c r="A36" s="1"/>
      <c r="B36" s="35"/>
      <c r="C36" s="35"/>
      <c r="D36" s="41"/>
    </row>
    <row r="37" spans="1:4" x14ac:dyDescent="0.25">
      <c r="A37" s="1" t="s">
        <v>51</v>
      </c>
      <c r="B37" s="35" t="s">
        <v>55</v>
      </c>
      <c r="C37" s="35"/>
      <c r="D37" s="41"/>
    </row>
    <row r="38" spans="1:4" x14ac:dyDescent="0.25">
      <c r="A38" s="1"/>
      <c r="B38" s="35" t="s">
        <v>56</v>
      </c>
      <c r="C38" s="35"/>
      <c r="D38" s="41"/>
    </row>
    <row r="39" spans="1:4" x14ac:dyDescent="0.25">
      <c r="A39" s="1"/>
      <c r="B39" s="35" t="s">
        <v>57</v>
      </c>
      <c r="C39" s="35"/>
      <c r="D39" s="41"/>
    </row>
    <row r="40" spans="1:4" x14ac:dyDescent="0.25">
      <c r="A40" s="1"/>
      <c r="B40" s="35"/>
      <c r="C40" s="35"/>
      <c r="D40" s="41"/>
    </row>
    <row r="41" spans="1:4" x14ac:dyDescent="0.25">
      <c r="A41" s="1"/>
      <c r="B41" s="35" t="s">
        <v>52</v>
      </c>
      <c r="C41" s="35"/>
      <c r="D41" s="41"/>
    </row>
    <row r="42" spans="1:4" x14ac:dyDescent="0.25">
      <c r="A42" s="1"/>
      <c r="B42" s="35"/>
      <c r="C42" s="35"/>
      <c r="D42" s="41"/>
    </row>
    <row r="43" spans="1:4" x14ac:dyDescent="0.25">
      <c r="A43" s="1"/>
      <c r="B43" s="35"/>
      <c r="C43" s="35"/>
      <c r="D43" s="41"/>
    </row>
    <row r="44" spans="1:4" x14ac:dyDescent="0.25">
      <c r="A44" s="1"/>
      <c r="B44" s="35"/>
      <c r="C44" s="35"/>
      <c r="D44" s="41"/>
    </row>
    <row r="45" spans="1:4" x14ac:dyDescent="0.25">
      <c r="A45" s="1"/>
      <c r="B45" s="35"/>
      <c r="C45" s="35"/>
      <c r="D45" s="41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4кв</vt:lpstr>
      <vt:lpstr>отчет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2026-03-04T12:46:08Z</dcterms:modified>
</cp:coreProperties>
</file>