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540" yWindow="3540" windowWidth="28800" windowHeight="15345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'1кв'!$A$1:$E$52</definedName>
    <definedName name="_xlnm.Print_Area" localSheetId="1">'2кв'!$A$1:$E$52</definedName>
    <definedName name="_xlnm.Print_Area" localSheetId="2">'3кв'!$A$1:$E$51</definedName>
    <definedName name="_xlnm.Print_Area" localSheetId="3">'4кв'!$A$1:$E$52</definedName>
    <definedName name="_xlnm.Print_Area" localSheetId="4">отчет!$A$1:$C$44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31" l="1"/>
  <c r="C28" i="32" l="1"/>
  <c r="E29" i="31"/>
  <c r="C37" i="32" l="1"/>
  <c r="C29" i="32" l="1"/>
  <c r="B50" i="31"/>
  <c r="C27" i="32" l="1"/>
  <c r="C26" i="32"/>
  <c r="C24" i="32" s="1"/>
  <c r="C22" i="32"/>
  <c r="C21" i="32"/>
  <c r="C20" i="32"/>
  <c r="C19" i="32"/>
  <c r="C18" i="32"/>
  <c r="C17" i="32"/>
  <c r="C16" i="32"/>
  <c r="C13" i="32"/>
  <c r="C6" i="32"/>
  <c r="C31" i="32" l="1"/>
  <c r="C14" i="32"/>
  <c r="C32" i="32" s="1"/>
  <c r="B48" i="31" l="1"/>
  <c r="E23" i="31"/>
  <c r="E22" i="31"/>
  <c r="B51" i="31" s="1"/>
  <c r="F20" i="31"/>
  <c r="B52" i="31" l="1"/>
  <c r="B49" i="30"/>
  <c r="E28" i="30"/>
  <c r="B50" i="29" l="1"/>
  <c r="F20" i="30"/>
  <c r="E23" i="30" s="1"/>
  <c r="F20" i="29"/>
  <c r="E22" i="29" s="1"/>
  <c r="E22" i="30" l="1"/>
  <c r="E30" i="30" s="1"/>
  <c r="B50" i="30" s="1"/>
  <c r="E23" i="29"/>
  <c r="B51" i="29" l="1"/>
  <c r="E31" i="29"/>
  <c r="F20" i="28"/>
  <c r="E23" i="28" s="1"/>
  <c r="E22" i="28" l="1"/>
  <c r="E30" i="28"/>
  <c r="B51" i="28" s="1"/>
  <c r="B52" i="28" s="1"/>
  <c r="B48" i="29" s="1"/>
  <c r="B52" i="29" s="1"/>
  <c r="B47" i="30" s="1"/>
  <c r="B51" i="30" s="1"/>
</calcChain>
</file>

<file path=xl/sharedStrings.xml><?xml version="1.0" encoding="utf-8"?>
<sst xmlns="http://schemas.openxmlformats.org/spreadsheetml/2006/main" count="318" uniqueCount="106">
  <si>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</si>
  <si>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</si>
  <si>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</si>
  <si>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</si>
  <si>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</si>
  <si>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</si>
  <si>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</si>
  <si>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</si>
  <si>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</si>
  <si>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</si>
  <si>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</si>
  <si>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</si>
  <si>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</si>
  <si>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</si>
  <si>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</si>
  <si>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</si>
  <si>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</si>
  <si>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</si>
  <si>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</si>
  <si>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</si>
  <si>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</si>
  <si>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</si>
  <si>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</si>
  <si>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</si>
  <si>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</si>
  <si>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Правды, д. 6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</si>
  <si>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Синцовой Людмилы Васильевны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</si>
  <si>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№9 от 07.03.2015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</si>
  <si>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№10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</si>
  <si>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№6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Правды</t>
    </r>
  </si>
  <si>
    <t>Стоимость материалов</t>
  </si>
  <si>
    <t>1 квартал</t>
  </si>
  <si>
    <t>руб.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</si>
  <si>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Синцовой Л.В.</t>
    </r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</si>
  <si>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</si>
  <si>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</si>
  <si>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Расходы по содержанию и тек.ремонту, руб.</t>
  </si>
  <si>
    <t xml:space="preserve">Расходы по управлению МКД </t>
  </si>
  <si>
    <t xml:space="preserve">Итого остаток на конец  квартала </t>
  </si>
  <si>
    <t xml:space="preserve">Остаток на начало квартала </t>
  </si>
  <si>
    <t>определена приложением № 9 к договору</t>
  </si>
  <si>
    <t>Услуги по содержанию многоквартирного дома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</si>
  <si>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</si>
  <si>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</si>
  <si>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</si>
  <si>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</si>
  <si>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</si>
  <si>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</si>
  <si>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S квартир =1788,5+547,4 (не жилые)=2335,9м2</t>
  </si>
  <si>
    <t>Оплачено + нежилые, руб</t>
  </si>
  <si>
    <t>за 1 квартал 2025 года</t>
  </si>
  <si>
    <t>31.03.2025 г.</t>
  </si>
  <si>
    <t xml:space="preserve">           2. Всего за период с "01" 01 2025 г. по "31" 03  2025 г. выполнено работ (оказано услуг) на общую сумму сто семьдесят четыре тысячи четыреста восемьдесят девять рублей 22 копейки.</t>
  </si>
  <si>
    <t>Предъявлено населению 205430,26</t>
  </si>
  <si>
    <t>за 2 квартал 2025 года</t>
  </si>
  <si>
    <t>30.09.2025 г.</t>
  </si>
  <si>
    <t>30.06.2025 г.</t>
  </si>
  <si>
    <t>2 квартал</t>
  </si>
  <si>
    <t>за 3 квартал 2025 года</t>
  </si>
  <si>
    <t>3 квартал</t>
  </si>
  <si>
    <t>ремонт и окраска МАФ детской площадки</t>
  </si>
  <si>
    <t>апрель</t>
  </si>
  <si>
    <t>июнь</t>
  </si>
  <si>
    <t xml:space="preserve">Предъявлено населению </t>
  </si>
  <si>
    <t>ремонт кровли крылец</t>
  </si>
  <si>
    <t xml:space="preserve">           2. Всего за период с "01" 04  2025 г. по "30" 06  2025 г. выполнено работ (оказано услуг) на общую сумму двести двадцать три тысячи семьсот пятнадцать рублей 73 копейки.</t>
  </si>
  <si>
    <t>замена поврежденного шифера на кровле</t>
  </si>
  <si>
    <t>сентябрь</t>
  </si>
  <si>
    <t xml:space="preserve">           2. Всего за период с "01" 07  2025 г. по "30" 09  2025 г. выполнено работ (оказано услуг) на общую сумму двести пятнадцать тысяч шестьсот тридцать четыре рубля 10 копеек</t>
  </si>
  <si>
    <t>Предъявлено населению 228127,8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</si>
  <si>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</si>
  <si>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</si>
  <si>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</si>
  <si>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</si>
  <si>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Правды, д. 6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</si>
  <si>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</si>
  <si>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</si>
  <si>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</si>
  <si>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</si>
  <si>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</si>
  <si>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</si>
  <si>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</si>
  <si>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</si>
  <si>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</si>
  <si>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</si>
  <si>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</si>
  <si>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</si>
  <si>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</si>
  <si>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</si>
  <si>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</si>
  <si>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Непредвиденные работы ч/ч</t>
  </si>
  <si>
    <t>ноябрь</t>
  </si>
  <si>
    <t>Предъявлено населению 223685,79</t>
  </si>
  <si>
    <t>Начислено всего 863268,67</t>
  </si>
  <si>
    <t>* горячая вода на СОИ - 0</t>
  </si>
  <si>
    <t>* холодная вода на СОИ - 0</t>
  </si>
  <si>
    <t>* водоотведение на СОИ- 0</t>
  </si>
  <si>
    <t>* электроэнергия на СОИ- 8205,23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</si>
  <si>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</si>
  <si>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</si>
  <si>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</si>
  <si>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</si>
  <si>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</si>
  <si>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замена врезок отопления </t>
  </si>
  <si>
    <t>замена поврежденного шифера на кровле (доначислено по факту)</t>
  </si>
  <si>
    <t xml:space="preserve">           2. Всего за период с "01" 10  2025 г. по "31" 12  2025 г.выполнено работ (оказано услуг) на общую сумму двести четыре тысячи двести семьдесят два рубля 20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</si>
</sst>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165" fontId="16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0" xfId="0" applyFont="1"/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 wrapText="1"/>
    </xf>
    <xf numFmtId="43" fontId="6" fillId="0" borderId="0" xfId="0" applyNumberFormat="1" applyFont="1"/>
    <xf numFmtId="43" fontId="3" fillId="0" borderId="0" xfId="1" applyFont="1"/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0" xfId="0" applyFont="1"/>
    <xf numFmtId="43" fontId="1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39" fontId="12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164" fontId="6" fillId="0" borderId="0" xfId="1" applyNumberFormat="1" applyFo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7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4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2" fillId="0" borderId="0" xfId="0" applyFont="1" applyAlignment="1"/>
    <xf numFmtId="49" fontId="2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/>
    <xf numFmtId="43" fontId="2" fillId="2" borderId="1" xfId="1" applyFont="1" applyFill="1" applyBorder="1" applyAlignment="1">
      <alignment horizontal="center"/>
    </xf>
    <xf numFmtId="164" fontId="2" fillId="0" borderId="0" xfId="1" applyNumberFormat="1" applyFont="1" applyBorder="1"/>
    <xf numFmtId="0" fontId="2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43" fontId="2" fillId="0" borderId="0" xfId="0" applyNumberFormat="1" applyFont="1"/>
    <xf numFmtId="49" fontId="2" fillId="0" borderId="7" xfId="0" applyNumberFormat="1" applyFont="1" applyBorder="1" applyAlignment="1">
      <alignment vertical="center" wrapText="1"/>
    </xf>
    <xf numFmtId="43" fontId="2" fillId="0" borderId="1" xfId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9" fontId="2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1" zoomScaleSheetLayoutView="100" workbookViewId="0">
      <selection activeCell="B48" sqref="B4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28515625" style="2" customWidth="1"/>
    <col min="4" max="4" width="16.140625" style="2" customWidth="1"/>
    <col min="5" max="5" width="14.140625" style="2" customWidth="1"/>
    <col min="6" max="7" width="9.140625" style="2"/>
    <col min="8" max="8" width="15.85546875" style="2" customWidth="1"/>
    <col min="9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8.2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50</v>
      </c>
      <c r="B3" s="91"/>
      <c r="C3" s="91"/>
      <c r="D3" s="91"/>
      <c r="E3" s="91"/>
    </row>
    <row r="4" spans="1:5" s="1" customFormat="1" ht="15.75" x14ac:dyDescent="0.25">
      <c r="A4" s="29" t="s">
        <v>13</v>
      </c>
      <c r="B4" s="3"/>
      <c r="C4" s="3"/>
      <c r="D4" s="32"/>
      <c r="E4" s="31" t="s">
        <v>51</v>
      </c>
    </row>
    <row r="5" spans="1:5" x14ac:dyDescent="0.25">
      <c r="A5" s="36"/>
      <c r="B5" s="3"/>
      <c r="C5" s="3"/>
      <c r="D5" s="3"/>
      <c r="E5" s="3"/>
    </row>
    <row r="6" spans="1:5" ht="14.25" customHeight="1" x14ac:dyDescent="0.25">
      <c r="A6" s="80" t="s">
        <v>0</v>
      </c>
      <c r="B6" s="80"/>
      <c r="C6" s="80"/>
      <c r="D6" s="80"/>
      <c r="E6" s="80"/>
    </row>
    <row r="7" spans="1:5" x14ac:dyDescent="0.25">
      <c r="A7" s="92" t="s">
        <v>25</v>
      </c>
      <c r="B7" s="92"/>
      <c r="C7" s="92"/>
      <c r="D7" s="92"/>
      <c r="E7" s="92"/>
    </row>
    <row r="8" spans="1:5" x14ac:dyDescent="0.25">
      <c r="A8" s="84" t="s">
        <v>1</v>
      </c>
      <c r="B8" s="84"/>
      <c r="C8" s="84"/>
      <c r="D8" s="84"/>
      <c r="E8" s="84"/>
    </row>
    <row r="9" spans="1:5" ht="15" customHeight="1" x14ac:dyDescent="0.25">
      <c r="A9" s="80" t="s">
        <v>26</v>
      </c>
      <c r="B9" s="80"/>
      <c r="C9" s="80"/>
      <c r="D9" s="80"/>
      <c r="E9" s="80"/>
    </row>
    <row r="10" spans="1:5" ht="31.5" customHeight="1" x14ac:dyDescent="0.25">
      <c r="A10" s="93" t="s">
        <v>14</v>
      </c>
      <c r="B10" s="94"/>
      <c r="C10" s="94"/>
      <c r="D10" s="94"/>
      <c r="E10" s="94"/>
    </row>
    <row r="11" spans="1:5" ht="33.75" customHeight="1" x14ac:dyDescent="0.25">
      <c r="A11" s="80" t="s">
        <v>27</v>
      </c>
      <c r="B11" s="80"/>
      <c r="C11" s="80"/>
      <c r="D11" s="80"/>
      <c r="E11" s="80"/>
    </row>
    <row r="12" spans="1:5" ht="15.75" customHeight="1" x14ac:dyDescent="0.25">
      <c r="A12" s="84" t="s">
        <v>15</v>
      </c>
      <c r="B12" s="85"/>
      <c r="C12" s="85"/>
      <c r="D12" s="85"/>
      <c r="E12" s="85"/>
    </row>
    <row r="13" spans="1:5" ht="16.5" customHeight="1" x14ac:dyDescent="0.25">
      <c r="A13" s="80" t="s">
        <v>22</v>
      </c>
      <c r="B13" s="80"/>
      <c r="C13" s="80"/>
      <c r="D13" s="80"/>
      <c r="E13" s="80"/>
    </row>
    <row r="14" spans="1:5" x14ac:dyDescent="0.25">
      <c r="A14" s="84" t="s">
        <v>2</v>
      </c>
      <c r="B14" s="85"/>
      <c r="C14" s="85"/>
      <c r="D14" s="85"/>
      <c r="E14" s="85"/>
    </row>
    <row r="15" spans="1:5" x14ac:dyDescent="0.25">
      <c r="A15" s="80" t="s">
        <v>46</v>
      </c>
      <c r="B15" s="80"/>
      <c r="C15" s="80"/>
      <c r="D15" s="80"/>
      <c r="E15" s="80"/>
    </row>
    <row r="16" spans="1:5" x14ac:dyDescent="0.25">
      <c r="A16" s="84" t="s">
        <v>16</v>
      </c>
      <c r="B16" s="85"/>
      <c r="C16" s="85"/>
      <c r="D16" s="85"/>
      <c r="E16" s="85"/>
    </row>
    <row r="17" spans="1:7" ht="29.25" customHeight="1" x14ac:dyDescent="0.25">
      <c r="A17" s="80" t="s">
        <v>17</v>
      </c>
      <c r="B17" s="80"/>
      <c r="C17" s="80"/>
      <c r="D17" s="80"/>
      <c r="E17" s="80"/>
    </row>
    <row r="18" spans="1:7" ht="62.25" customHeight="1" x14ac:dyDescent="0.25">
      <c r="A18" s="80" t="s">
        <v>28</v>
      </c>
      <c r="B18" s="80"/>
      <c r="C18" s="80"/>
      <c r="D18" s="80"/>
      <c r="E18" s="80"/>
    </row>
    <row r="19" spans="1:7" ht="30.75" customHeight="1" x14ac:dyDescent="0.25">
      <c r="A19" s="86" t="s">
        <v>29</v>
      </c>
      <c r="B19" s="86"/>
      <c r="C19" s="86"/>
      <c r="D19" s="86"/>
      <c r="E19" s="86"/>
    </row>
    <row r="20" spans="1:7" x14ac:dyDescent="0.25">
      <c r="A20" s="86"/>
      <c r="B20" s="86"/>
      <c r="C20" s="86"/>
      <c r="D20" s="86"/>
      <c r="E20" s="86"/>
      <c r="F20" s="2">
        <f>547.4+1788.5</f>
        <v>2335.9</v>
      </c>
      <c r="G20" s="2">
        <v>3</v>
      </c>
    </row>
    <row r="21" spans="1:7" s="20" customFormat="1" ht="121.5" x14ac:dyDescent="0.2">
      <c r="A21" s="19" t="s">
        <v>7</v>
      </c>
      <c r="B21" s="19" t="s">
        <v>10</v>
      </c>
      <c r="C21" s="19" t="s">
        <v>3</v>
      </c>
      <c r="D21" s="19" t="s">
        <v>9</v>
      </c>
      <c r="E21" s="19" t="s">
        <v>8</v>
      </c>
    </row>
    <row r="22" spans="1:7" s="20" customFormat="1" ht="38.25" x14ac:dyDescent="0.25">
      <c r="A22" s="27" t="s">
        <v>41</v>
      </c>
      <c r="B22" s="23" t="s">
        <v>40</v>
      </c>
      <c r="C22" s="24" t="s">
        <v>4</v>
      </c>
      <c r="D22" s="24">
        <v>18.079999999999998</v>
      </c>
      <c r="E22" s="21">
        <f>D22*F20*G20</f>
        <v>126699.216</v>
      </c>
    </row>
    <row r="23" spans="1:7" s="20" customFormat="1" x14ac:dyDescent="0.2">
      <c r="A23" s="22" t="s">
        <v>37</v>
      </c>
      <c r="B23" s="23" t="s">
        <v>23</v>
      </c>
      <c r="C23" s="24" t="s">
        <v>4</v>
      </c>
      <c r="D23" s="24">
        <v>6.51</v>
      </c>
      <c r="E23" s="21">
        <f>D23*F20*G20</f>
        <v>45620.127</v>
      </c>
    </row>
    <row r="24" spans="1:7" s="20" customFormat="1" x14ac:dyDescent="0.2">
      <c r="A24" s="22" t="s">
        <v>42</v>
      </c>
      <c r="B24" s="23" t="s">
        <v>31</v>
      </c>
      <c r="C24" s="19" t="s">
        <v>32</v>
      </c>
      <c r="D24" s="19"/>
      <c r="E24" s="28">
        <v>0</v>
      </c>
    </row>
    <row r="25" spans="1:7" s="20" customFormat="1" x14ac:dyDescent="0.2">
      <c r="A25" s="22" t="s">
        <v>43</v>
      </c>
      <c r="B25" s="23" t="s">
        <v>31</v>
      </c>
      <c r="C25" s="19" t="s">
        <v>32</v>
      </c>
      <c r="D25" s="19"/>
      <c r="E25" s="28">
        <v>0</v>
      </c>
    </row>
    <row r="26" spans="1:7" s="20" customFormat="1" x14ac:dyDescent="0.2">
      <c r="A26" s="22" t="s">
        <v>44</v>
      </c>
      <c r="B26" s="23" t="s">
        <v>31</v>
      </c>
      <c r="C26" s="19" t="s">
        <v>32</v>
      </c>
      <c r="D26" s="19"/>
      <c r="E26" s="28">
        <v>1433.44</v>
      </c>
    </row>
    <row r="27" spans="1:7" s="20" customFormat="1" x14ac:dyDescent="0.2">
      <c r="A27" s="22" t="s">
        <v>45</v>
      </c>
      <c r="B27" s="23" t="s">
        <v>31</v>
      </c>
      <c r="C27" s="19" t="s">
        <v>32</v>
      </c>
      <c r="D27" s="19"/>
      <c r="E27" s="28">
        <v>0</v>
      </c>
    </row>
    <row r="28" spans="1:7" s="20" customFormat="1" x14ac:dyDescent="0.2">
      <c r="A28" s="22" t="s">
        <v>30</v>
      </c>
      <c r="B28" s="23" t="s">
        <v>31</v>
      </c>
      <c r="C28" s="19" t="s">
        <v>32</v>
      </c>
      <c r="D28" s="19"/>
      <c r="E28" s="28">
        <v>736.44</v>
      </c>
    </row>
    <row r="29" spans="1:7" s="20" customFormat="1" x14ac:dyDescent="0.25">
      <c r="A29" s="26"/>
      <c r="B29" s="11"/>
      <c r="C29" s="19"/>
      <c r="D29" s="11"/>
      <c r="E29" s="25"/>
    </row>
    <row r="30" spans="1:7" s="10" customFormat="1" ht="14.25" x14ac:dyDescent="0.2">
      <c r="A30" s="6" t="s">
        <v>24</v>
      </c>
      <c r="B30" s="7"/>
      <c r="C30" s="8"/>
      <c r="D30" s="8"/>
      <c r="E30" s="9">
        <f>SUM(E22:E29)</f>
        <v>174489.223</v>
      </c>
    </row>
    <row r="31" spans="1:7" s="10" customFormat="1" ht="14.25" x14ac:dyDescent="0.2">
      <c r="A31" s="12"/>
      <c r="B31" s="13"/>
      <c r="C31" s="14"/>
      <c r="D31" s="14"/>
      <c r="E31" s="15"/>
    </row>
    <row r="32" spans="1:7" ht="29.25" customHeight="1" x14ac:dyDescent="0.25">
      <c r="A32" s="87" t="s">
        <v>52</v>
      </c>
      <c r="B32" s="87"/>
      <c r="C32" s="87"/>
      <c r="D32" s="87"/>
      <c r="E32" s="87"/>
    </row>
    <row r="33" spans="1:8" ht="30.75" customHeight="1" x14ac:dyDescent="0.25">
      <c r="A33" s="80" t="s">
        <v>21</v>
      </c>
      <c r="B33" s="80"/>
      <c r="C33" s="80"/>
      <c r="D33" s="80"/>
      <c r="E33" s="80"/>
    </row>
    <row r="34" spans="1:8" ht="13.9" customHeight="1" x14ac:dyDescent="0.25">
      <c r="A34" s="80" t="s">
        <v>20</v>
      </c>
      <c r="B34" s="80"/>
      <c r="C34" s="80"/>
      <c r="D34" s="80"/>
      <c r="E34" s="80"/>
      <c r="F34" s="10"/>
      <c r="G34" s="10"/>
      <c r="H34" s="16"/>
    </row>
    <row r="35" spans="1:8" ht="32.25" customHeight="1" x14ac:dyDescent="0.25">
      <c r="A35" s="80" t="s">
        <v>34</v>
      </c>
      <c r="B35" s="80"/>
      <c r="C35" s="80"/>
      <c r="D35" s="80"/>
      <c r="E35" s="80"/>
    </row>
    <row r="36" spans="1:8" x14ac:dyDescent="0.25">
      <c r="A36" s="80" t="s">
        <v>18</v>
      </c>
      <c r="B36" s="80"/>
      <c r="C36" s="80"/>
      <c r="D36" s="80"/>
      <c r="E36" s="80"/>
    </row>
    <row r="37" spans="1:8" x14ac:dyDescent="0.25">
      <c r="A37" s="83" t="s">
        <v>5</v>
      </c>
      <c r="B37" s="83"/>
      <c r="C37" s="83"/>
      <c r="D37" s="83"/>
      <c r="E37" s="83"/>
    </row>
    <row r="38" spans="1:8" x14ac:dyDescent="0.25">
      <c r="A38" s="80" t="s">
        <v>18</v>
      </c>
      <c r="B38" s="80"/>
      <c r="C38" s="80"/>
      <c r="D38" s="80"/>
      <c r="E38" s="80"/>
    </row>
    <row r="39" spans="1:8" ht="13.9" customHeight="1" x14ac:dyDescent="0.25">
      <c r="A39" s="81" t="s">
        <v>47</v>
      </c>
      <c r="B39" s="81"/>
      <c r="C39" s="81"/>
      <c r="D39" s="81"/>
      <c r="E39" s="4"/>
    </row>
    <row r="40" spans="1:8" x14ac:dyDescent="0.25">
      <c r="B40" s="82" t="s">
        <v>19</v>
      </c>
      <c r="C40" s="82"/>
      <c r="D40" s="82"/>
      <c r="E40" s="5" t="s">
        <v>6</v>
      </c>
    </row>
    <row r="41" spans="1:8" x14ac:dyDescent="0.25">
      <c r="A41" s="35"/>
      <c r="B41" s="35"/>
      <c r="C41" s="35"/>
      <c r="D41" s="35"/>
      <c r="E41" s="35"/>
    </row>
    <row r="42" spans="1:8" ht="13.9" customHeight="1" x14ac:dyDescent="0.25">
      <c r="A42" s="81" t="s">
        <v>33</v>
      </c>
      <c r="B42" s="81"/>
      <c r="C42" s="81"/>
      <c r="D42" s="81"/>
      <c r="E42" s="4"/>
    </row>
    <row r="43" spans="1:8" x14ac:dyDescent="0.25">
      <c r="B43" s="82" t="s">
        <v>19</v>
      </c>
      <c r="C43" s="82"/>
      <c r="D43" s="82"/>
      <c r="E43" s="5" t="s">
        <v>6</v>
      </c>
    </row>
    <row r="44" spans="1:8" x14ac:dyDescent="0.25">
      <c r="A44" s="33" t="s">
        <v>48</v>
      </c>
    </row>
    <row r="45" spans="1:8" x14ac:dyDescent="0.25">
      <c r="A45" s="10" t="s">
        <v>35</v>
      </c>
    </row>
    <row r="46" spans="1:8" x14ac:dyDescent="0.25">
      <c r="A46" s="10"/>
    </row>
    <row r="47" spans="1:8" x14ac:dyDescent="0.25">
      <c r="A47" s="2" t="s">
        <v>39</v>
      </c>
      <c r="B47" s="30">
        <v>91633.97</v>
      </c>
    </row>
    <row r="48" spans="1:8" x14ac:dyDescent="0.25">
      <c r="A48" s="2" t="s">
        <v>53</v>
      </c>
      <c r="B48" s="17"/>
    </row>
    <row r="49" spans="1:2" x14ac:dyDescent="0.25">
      <c r="A49" s="2" t="s">
        <v>49</v>
      </c>
      <c r="B49" s="17">
        <v>197509.43</v>
      </c>
    </row>
    <row r="50" spans="1:2" x14ac:dyDescent="0.25">
      <c r="B50" s="17"/>
    </row>
    <row r="51" spans="1:2" ht="30" x14ac:dyDescent="0.25">
      <c r="A51" s="34" t="s">
        <v>36</v>
      </c>
      <c r="B51" s="17">
        <f>E30</f>
        <v>174489.223</v>
      </c>
    </row>
    <row r="52" spans="1:2" x14ac:dyDescent="0.25">
      <c r="A52" s="18" t="s">
        <v>38</v>
      </c>
      <c r="B52" s="30">
        <f>B47+B49+B50-B51</f>
        <v>114654.17700000003</v>
      </c>
    </row>
    <row r="54" spans="1:2" x14ac:dyDescent="0.25">
      <c r="B54" s="2">
        <v>91633.97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38:E38"/>
    <mergeCell ref="A39:D39"/>
    <mergeCell ref="B40:D40"/>
    <mergeCell ref="A42:D42"/>
    <mergeCell ref="B43:D4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20" zoomScaleSheetLayoutView="100" workbookViewId="0">
      <selection activeCell="E29" sqref="E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28515625" style="2" customWidth="1"/>
    <col min="4" max="4" width="16.140625" style="2" customWidth="1"/>
    <col min="5" max="5" width="14.140625" style="2" customWidth="1"/>
    <col min="6" max="7" width="9.140625" style="2"/>
    <col min="8" max="8" width="15.85546875" style="2" customWidth="1"/>
    <col min="9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8.2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54</v>
      </c>
      <c r="B3" s="91"/>
      <c r="C3" s="91"/>
      <c r="D3" s="91"/>
      <c r="E3" s="91"/>
    </row>
    <row r="4" spans="1:5" s="1" customFormat="1" ht="15.75" x14ac:dyDescent="0.25">
      <c r="A4" s="29" t="s">
        <v>13</v>
      </c>
      <c r="B4" s="3"/>
      <c r="C4" s="3"/>
      <c r="D4" s="32"/>
      <c r="E4" s="31" t="s">
        <v>56</v>
      </c>
    </row>
    <row r="5" spans="1:5" x14ac:dyDescent="0.25">
      <c r="A5" s="38"/>
      <c r="B5" s="3"/>
      <c r="C5" s="3"/>
      <c r="D5" s="3"/>
      <c r="E5" s="3"/>
    </row>
    <row r="6" spans="1:5" ht="14.25" customHeight="1" x14ac:dyDescent="0.25">
      <c r="A6" s="80" t="s">
        <v>0</v>
      </c>
      <c r="B6" s="80"/>
      <c r="C6" s="80"/>
      <c r="D6" s="80"/>
      <c r="E6" s="80"/>
    </row>
    <row r="7" spans="1:5" x14ac:dyDescent="0.25">
      <c r="A7" s="92" t="s">
        <v>25</v>
      </c>
      <c r="B7" s="92"/>
      <c r="C7" s="92"/>
      <c r="D7" s="92"/>
      <c r="E7" s="92"/>
    </row>
    <row r="8" spans="1:5" x14ac:dyDescent="0.25">
      <c r="A8" s="84" t="s">
        <v>1</v>
      </c>
      <c r="B8" s="84"/>
      <c r="C8" s="84"/>
      <c r="D8" s="84"/>
      <c r="E8" s="84"/>
    </row>
    <row r="9" spans="1:5" ht="15" customHeight="1" x14ac:dyDescent="0.25">
      <c r="A9" s="80" t="s">
        <v>26</v>
      </c>
      <c r="B9" s="80"/>
      <c r="C9" s="80"/>
      <c r="D9" s="80"/>
      <c r="E9" s="80"/>
    </row>
    <row r="10" spans="1:5" ht="31.5" customHeight="1" x14ac:dyDescent="0.25">
      <c r="A10" s="93" t="s">
        <v>14</v>
      </c>
      <c r="B10" s="94"/>
      <c r="C10" s="94"/>
      <c r="D10" s="94"/>
      <c r="E10" s="94"/>
    </row>
    <row r="11" spans="1:5" ht="33.75" customHeight="1" x14ac:dyDescent="0.25">
      <c r="A11" s="80" t="s">
        <v>27</v>
      </c>
      <c r="B11" s="80"/>
      <c r="C11" s="80"/>
      <c r="D11" s="80"/>
      <c r="E11" s="80"/>
    </row>
    <row r="12" spans="1:5" ht="15.75" customHeight="1" x14ac:dyDescent="0.25">
      <c r="A12" s="84" t="s">
        <v>15</v>
      </c>
      <c r="B12" s="85"/>
      <c r="C12" s="85"/>
      <c r="D12" s="85"/>
      <c r="E12" s="85"/>
    </row>
    <row r="13" spans="1:5" ht="16.5" customHeight="1" x14ac:dyDescent="0.25">
      <c r="A13" s="80" t="s">
        <v>22</v>
      </c>
      <c r="B13" s="80"/>
      <c r="C13" s="80"/>
      <c r="D13" s="80"/>
      <c r="E13" s="80"/>
    </row>
    <row r="14" spans="1:5" x14ac:dyDescent="0.25">
      <c r="A14" s="84" t="s">
        <v>2</v>
      </c>
      <c r="B14" s="85"/>
      <c r="C14" s="85"/>
      <c r="D14" s="85"/>
      <c r="E14" s="85"/>
    </row>
    <row r="15" spans="1:5" x14ac:dyDescent="0.25">
      <c r="A15" s="80" t="s">
        <v>46</v>
      </c>
      <c r="B15" s="80"/>
      <c r="C15" s="80"/>
      <c r="D15" s="80"/>
      <c r="E15" s="80"/>
    </row>
    <row r="16" spans="1:5" x14ac:dyDescent="0.25">
      <c r="A16" s="84" t="s">
        <v>16</v>
      </c>
      <c r="B16" s="85"/>
      <c r="C16" s="85"/>
      <c r="D16" s="85"/>
      <c r="E16" s="85"/>
    </row>
    <row r="17" spans="1:7" ht="29.25" customHeight="1" x14ac:dyDescent="0.25">
      <c r="A17" s="80" t="s">
        <v>17</v>
      </c>
      <c r="B17" s="80"/>
      <c r="C17" s="80"/>
      <c r="D17" s="80"/>
      <c r="E17" s="80"/>
    </row>
    <row r="18" spans="1:7" ht="62.25" customHeight="1" x14ac:dyDescent="0.25">
      <c r="A18" s="80" t="s">
        <v>28</v>
      </c>
      <c r="B18" s="80"/>
      <c r="C18" s="80"/>
      <c r="D18" s="80"/>
      <c r="E18" s="80"/>
    </row>
    <row r="19" spans="1:7" ht="30.75" customHeight="1" x14ac:dyDescent="0.25">
      <c r="A19" s="86" t="s">
        <v>29</v>
      </c>
      <c r="B19" s="86"/>
      <c r="C19" s="86"/>
      <c r="D19" s="86"/>
      <c r="E19" s="86"/>
    </row>
    <row r="20" spans="1:7" x14ac:dyDescent="0.25">
      <c r="A20" s="86"/>
      <c r="B20" s="86"/>
      <c r="C20" s="86"/>
      <c r="D20" s="86"/>
      <c r="E20" s="86"/>
      <c r="F20" s="2">
        <f>547.4+1788.5</f>
        <v>2335.9</v>
      </c>
      <c r="G20" s="2">
        <v>3</v>
      </c>
    </row>
    <row r="21" spans="1:7" s="20" customFormat="1" ht="121.5" x14ac:dyDescent="0.2">
      <c r="A21" s="19" t="s">
        <v>7</v>
      </c>
      <c r="B21" s="19" t="s">
        <v>10</v>
      </c>
      <c r="C21" s="19" t="s">
        <v>3</v>
      </c>
      <c r="D21" s="19" t="s">
        <v>9</v>
      </c>
      <c r="E21" s="19" t="s">
        <v>8</v>
      </c>
    </row>
    <row r="22" spans="1:7" s="20" customFormat="1" ht="38.25" x14ac:dyDescent="0.25">
      <c r="A22" s="27" t="s">
        <v>41</v>
      </c>
      <c r="B22" s="23" t="s">
        <v>40</v>
      </c>
      <c r="C22" s="24" t="s">
        <v>4</v>
      </c>
      <c r="D22" s="24">
        <v>18.079999999999998</v>
      </c>
      <c r="E22" s="21">
        <f>D22*F20*G20</f>
        <v>126699.216</v>
      </c>
    </row>
    <row r="23" spans="1:7" s="20" customFormat="1" x14ac:dyDescent="0.2">
      <c r="A23" s="22" t="s">
        <v>37</v>
      </c>
      <c r="B23" s="23" t="s">
        <v>23</v>
      </c>
      <c r="C23" s="24" t="s">
        <v>4</v>
      </c>
      <c r="D23" s="24">
        <v>6.51</v>
      </c>
      <c r="E23" s="21">
        <f>D23*F20*G20</f>
        <v>45620.127</v>
      </c>
    </row>
    <row r="24" spans="1:7" s="20" customFormat="1" x14ac:dyDescent="0.2">
      <c r="A24" s="22" t="s">
        <v>42</v>
      </c>
      <c r="B24" s="23" t="s">
        <v>57</v>
      </c>
      <c r="C24" s="19" t="s">
        <v>32</v>
      </c>
      <c r="D24" s="19"/>
      <c r="E24" s="28">
        <v>0</v>
      </c>
    </row>
    <row r="25" spans="1:7" s="20" customFormat="1" x14ac:dyDescent="0.2">
      <c r="A25" s="22" t="s">
        <v>43</v>
      </c>
      <c r="B25" s="23" t="s">
        <v>57</v>
      </c>
      <c r="C25" s="19" t="s">
        <v>32</v>
      </c>
      <c r="D25" s="19"/>
      <c r="E25" s="28">
        <v>0</v>
      </c>
    </row>
    <row r="26" spans="1:7" s="20" customFormat="1" x14ac:dyDescent="0.2">
      <c r="A26" s="22" t="s">
        <v>44</v>
      </c>
      <c r="B26" s="23" t="s">
        <v>57</v>
      </c>
      <c r="C26" s="19" t="s">
        <v>32</v>
      </c>
      <c r="D26" s="19"/>
      <c r="E26" s="28">
        <v>3657.38</v>
      </c>
    </row>
    <row r="27" spans="1:7" s="20" customFormat="1" x14ac:dyDescent="0.2">
      <c r="A27" s="22" t="s">
        <v>45</v>
      </c>
      <c r="B27" s="23" t="s">
        <v>57</v>
      </c>
      <c r="C27" s="19" t="s">
        <v>32</v>
      </c>
      <c r="D27" s="19"/>
      <c r="E27" s="28">
        <v>0</v>
      </c>
    </row>
    <row r="28" spans="1:7" s="20" customFormat="1" x14ac:dyDescent="0.2">
      <c r="A28" s="22" t="s">
        <v>30</v>
      </c>
      <c r="B28" s="23" t="s">
        <v>57</v>
      </c>
      <c r="C28" s="19" t="s">
        <v>32</v>
      </c>
      <c r="D28" s="19"/>
      <c r="E28" s="28">
        <v>12379.47</v>
      </c>
    </row>
    <row r="29" spans="1:7" s="20" customFormat="1" x14ac:dyDescent="0.25">
      <c r="A29" s="42" t="s">
        <v>64</v>
      </c>
      <c r="B29" s="43" t="s">
        <v>62</v>
      </c>
      <c r="C29" s="19" t="s">
        <v>32</v>
      </c>
      <c r="D29" s="11"/>
      <c r="E29" s="25">
        <v>25404.240000000002</v>
      </c>
    </row>
    <row r="30" spans="1:7" s="20" customFormat="1" ht="30" x14ac:dyDescent="0.25">
      <c r="A30" s="40" t="s">
        <v>60</v>
      </c>
      <c r="B30" s="43" t="s">
        <v>61</v>
      </c>
      <c r="C30" s="19" t="s">
        <v>32</v>
      </c>
      <c r="D30" s="41"/>
      <c r="E30" s="25">
        <v>9955.2999999999993</v>
      </c>
    </row>
    <row r="31" spans="1:7" s="10" customFormat="1" ht="14.25" x14ac:dyDescent="0.2">
      <c r="A31" s="6" t="s">
        <v>24</v>
      </c>
      <c r="B31" s="7"/>
      <c r="C31" s="8"/>
      <c r="D31" s="8"/>
      <c r="E31" s="9">
        <f>SUM(E22:E30)</f>
        <v>223715.73299999998</v>
      </c>
    </row>
    <row r="32" spans="1:7" s="10" customFormat="1" ht="14.25" x14ac:dyDescent="0.2">
      <c r="A32" s="12"/>
      <c r="B32" s="13"/>
      <c r="C32" s="14"/>
      <c r="D32" s="14"/>
      <c r="E32" s="15"/>
    </row>
    <row r="33" spans="1:8" ht="29.25" customHeight="1" x14ac:dyDescent="0.25">
      <c r="A33" s="87" t="s">
        <v>65</v>
      </c>
      <c r="B33" s="87"/>
      <c r="C33" s="87"/>
      <c r="D33" s="87"/>
      <c r="E33" s="87"/>
    </row>
    <row r="34" spans="1:8" ht="30.75" customHeight="1" x14ac:dyDescent="0.25">
      <c r="A34" s="80" t="s">
        <v>21</v>
      </c>
      <c r="B34" s="80"/>
      <c r="C34" s="80"/>
      <c r="D34" s="80"/>
      <c r="E34" s="80"/>
    </row>
    <row r="35" spans="1:8" ht="13.9" customHeight="1" x14ac:dyDescent="0.25">
      <c r="A35" s="80" t="s">
        <v>20</v>
      </c>
      <c r="B35" s="80"/>
      <c r="C35" s="80"/>
      <c r="D35" s="80"/>
      <c r="E35" s="80"/>
      <c r="F35" s="10"/>
      <c r="G35" s="10"/>
      <c r="H35" s="16"/>
    </row>
    <row r="36" spans="1:8" ht="32.25" customHeight="1" x14ac:dyDescent="0.25">
      <c r="A36" s="80" t="s">
        <v>34</v>
      </c>
      <c r="B36" s="80"/>
      <c r="C36" s="80"/>
      <c r="D36" s="80"/>
      <c r="E36" s="80"/>
    </row>
    <row r="37" spans="1:8" x14ac:dyDescent="0.25">
      <c r="A37" s="80" t="s">
        <v>18</v>
      </c>
      <c r="B37" s="80"/>
      <c r="C37" s="80"/>
      <c r="D37" s="80"/>
      <c r="E37" s="80"/>
    </row>
    <row r="38" spans="1:8" x14ac:dyDescent="0.25">
      <c r="A38" s="83" t="s">
        <v>5</v>
      </c>
      <c r="B38" s="83"/>
      <c r="C38" s="83"/>
      <c r="D38" s="83"/>
      <c r="E38" s="83"/>
    </row>
    <row r="39" spans="1:8" x14ac:dyDescent="0.25">
      <c r="A39" s="80" t="s">
        <v>18</v>
      </c>
      <c r="B39" s="80"/>
      <c r="C39" s="80"/>
      <c r="D39" s="80"/>
      <c r="E39" s="80"/>
    </row>
    <row r="40" spans="1:8" ht="13.9" customHeight="1" x14ac:dyDescent="0.25">
      <c r="A40" s="81" t="s">
        <v>47</v>
      </c>
      <c r="B40" s="81"/>
      <c r="C40" s="81"/>
      <c r="D40" s="81"/>
      <c r="E40" s="4"/>
    </row>
    <row r="41" spans="1:8" x14ac:dyDescent="0.25">
      <c r="B41" s="82" t="s">
        <v>19</v>
      </c>
      <c r="C41" s="82"/>
      <c r="D41" s="82"/>
      <c r="E41" s="5" t="s">
        <v>6</v>
      </c>
    </row>
    <row r="42" spans="1:8" x14ac:dyDescent="0.25">
      <c r="A42" s="37"/>
      <c r="B42" s="37"/>
      <c r="C42" s="37"/>
      <c r="D42" s="37"/>
      <c r="E42" s="37"/>
    </row>
    <row r="43" spans="1:8" ht="13.9" customHeight="1" x14ac:dyDescent="0.25">
      <c r="A43" s="81" t="s">
        <v>33</v>
      </c>
      <c r="B43" s="81"/>
      <c r="C43" s="81"/>
      <c r="D43" s="81"/>
      <c r="E43" s="4"/>
    </row>
    <row r="44" spans="1:8" x14ac:dyDescent="0.25">
      <c r="B44" s="82" t="s">
        <v>19</v>
      </c>
      <c r="C44" s="82"/>
      <c r="D44" s="82"/>
      <c r="E44" s="5" t="s">
        <v>6</v>
      </c>
    </row>
    <row r="45" spans="1:8" x14ac:dyDescent="0.25">
      <c r="A45" s="33" t="s">
        <v>48</v>
      </c>
    </row>
    <row r="46" spans="1:8" x14ac:dyDescent="0.25">
      <c r="A46" s="10" t="s">
        <v>35</v>
      </c>
    </row>
    <row r="47" spans="1:8" x14ac:dyDescent="0.25">
      <c r="A47" s="10"/>
    </row>
    <row r="48" spans="1:8" x14ac:dyDescent="0.25">
      <c r="A48" s="2" t="s">
        <v>39</v>
      </c>
      <c r="B48" s="30">
        <f>'1кв'!B52</f>
        <v>114654.17700000003</v>
      </c>
    </row>
    <row r="49" spans="1:2" x14ac:dyDescent="0.25">
      <c r="A49" s="2" t="s">
        <v>63</v>
      </c>
      <c r="B49" s="17"/>
    </row>
    <row r="50" spans="1:2" x14ac:dyDescent="0.25">
      <c r="A50" s="2" t="s">
        <v>49</v>
      </c>
      <c r="B50" s="17">
        <f>227170.99-706.12</f>
        <v>226464.87</v>
      </c>
    </row>
    <row r="51" spans="1:2" ht="30" x14ac:dyDescent="0.25">
      <c r="A51" s="39" t="s">
        <v>36</v>
      </c>
      <c r="B51" s="17">
        <f>E31</f>
        <v>223715.73299999998</v>
      </c>
    </row>
    <row r="52" spans="1:2" x14ac:dyDescent="0.25">
      <c r="A52" s="18" t="s">
        <v>38</v>
      </c>
      <c r="B52" s="30">
        <f>B48+B50-B51</f>
        <v>117403.31400000004</v>
      </c>
    </row>
  </sheetData>
  <mergeCells count="29">
    <mergeCell ref="A39:E39"/>
    <mergeCell ref="A40:D40"/>
    <mergeCell ref="B41:D41"/>
    <mergeCell ref="A43:D43"/>
    <mergeCell ref="B44:D44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2" zoomScaleSheetLayoutView="100" workbookViewId="0">
      <selection activeCell="E29" sqref="E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28515625" style="2" customWidth="1"/>
    <col min="4" max="4" width="16.140625" style="2" customWidth="1"/>
    <col min="5" max="5" width="14.140625" style="2" customWidth="1"/>
    <col min="6" max="7" width="9.140625" style="2"/>
    <col min="8" max="8" width="15.85546875" style="2" customWidth="1"/>
    <col min="9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8.2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58</v>
      </c>
      <c r="B3" s="91"/>
      <c r="C3" s="91"/>
      <c r="D3" s="91"/>
      <c r="E3" s="91"/>
    </row>
    <row r="4" spans="1:5" s="1" customFormat="1" ht="15.75" x14ac:dyDescent="0.25">
      <c r="A4" s="29" t="s">
        <v>13</v>
      </c>
      <c r="B4" s="3"/>
      <c r="C4" s="3"/>
      <c r="D4" s="32"/>
      <c r="E4" s="31" t="s">
        <v>55</v>
      </c>
    </row>
    <row r="5" spans="1:5" x14ac:dyDescent="0.25">
      <c r="A5" s="38"/>
      <c r="B5" s="3"/>
      <c r="C5" s="3"/>
      <c r="D5" s="3"/>
      <c r="E5" s="3"/>
    </row>
    <row r="6" spans="1:5" ht="14.25" customHeight="1" x14ac:dyDescent="0.25">
      <c r="A6" s="80" t="s">
        <v>0</v>
      </c>
      <c r="B6" s="80"/>
      <c r="C6" s="80"/>
      <c r="D6" s="80"/>
      <c r="E6" s="80"/>
    </row>
    <row r="7" spans="1:5" x14ac:dyDescent="0.25">
      <c r="A7" s="92" t="s">
        <v>25</v>
      </c>
      <c r="B7" s="92"/>
      <c r="C7" s="92"/>
      <c r="D7" s="92"/>
      <c r="E7" s="92"/>
    </row>
    <row r="8" spans="1:5" x14ac:dyDescent="0.25">
      <c r="A8" s="84" t="s">
        <v>1</v>
      </c>
      <c r="B8" s="84"/>
      <c r="C8" s="84"/>
      <c r="D8" s="84"/>
      <c r="E8" s="84"/>
    </row>
    <row r="9" spans="1:5" ht="15" customHeight="1" x14ac:dyDescent="0.25">
      <c r="A9" s="80" t="s">
        <v>26</v>
      </c>
      <c r="B9" s="80"/>
      <c r="C9" s="80"/>
      <c r="D9" s="80"/>
      <c r="E9" s="80"/>
    </row>
    <row r="10" spans="1:5" ht="31.5" customHeight="1" x14ac:dyDescent="0.25">
      <c r="A10" s="93" t="s">
        <v>14</v>
      </c>
      <c r="B10" s="94"/>
      <c r="C10" s="94"/>
      <c r="D10" s="94"/>
      <c r="E10" s="94"/>
    </row>
    <row r="11" spans="1:5" ht="33.75" customHeight="1" x14ac:dyDescent="0.25">
      <c r="A11" s="80" t="s">
        <v>27</v>
      </c>
      <c r="B11" s="80"/>
      <c r="C11" s="80"/>
      <c r="D11" s="80"/>
      <c r="E11" s="80"/>
    </row>
    <row r="12" spans="1:5" ht="15.75" customHeight="1" x14ac:dyDescent="0.25">
      <c r="A12" s="84" t="s">
        <v>15</v>
      </c>
      <c r="B12" s="85"/>
      <c r="C12" s="85"/>
      <c r="D12" s="85"/>
      <c r="E12" s="85"/>
    </row>
    <row r="13" spans="1:5" ht="16.5" customHeight="1" x14ac:dyDescent="0.25">
      <c r="A13" s="80" t="s">
        <v>22</v>
      </c>
      <c r="B13" s="80"/>
      <c r="C13" s="80"/>
      <c r="D13" s="80"/>
      <c r="E13" s="80"/>
    </row>
    <row r="14" spans="1:5" x14ac:dyDescent="0.25">
      <c r="A14" s="84" t="s">
        <v>2</v>
      </c>
      <c r="B14" s="85"/>
      <c r="C14" s="85"/>
      <c r="D14" s="85"/>
      <c r="E14" s="85"/>
    </row>
    <row r="15" spans="1:5" x14ac:dyDescent="0.25">
      <c r="A15" s="80" t="s">
        <v>46</v>
      </c>
      <c r="B15" s="80"/>
      <c r="C15" s="80"/>
      <c r="D15" s="80"/>
      <c r="E15" s="80"/>
    </row>
    <row r="16" spans="1:5" x14ac:dyDescent="0.25">
      <c r="A16" s="84" t="s">
        <v>16</v>
      </c>
      <c r="B16" s="85"/>
      <c r="C16" s="85"/>
      <c r="D16" s="85"/>
      <c r="E16" s="85"/>
    </row>
    <row r="17" spans="1:7" ht="29.25" customHeight="1" x14ac:dyDescent="0.25">
      <c r="A17" s="80" t="s">
        <v>17</v>
      </c>
      <c r="B17" s="80"/>
      <c r="C17" s="80"/>
      <c r="D17" s="80"/>
      <c r="E17" s="80"/>
    </row>
    <row r="18" spans="1:7" ht="62.25" customHeight="1" x14ac:dyDescent="0.25">
      <c r="A18" s="80" t="s">
        <v>28</v>
      </c>
      <c r="B18" s="80"/>
      <c r="C18" s="80"/>
      <c r="D18" s="80"/>
      <c r="E18" s="80"/>
    </row>
    <row r="19" spans="1:7" ht="30.75" customHeight="1" x14ac:dyDescent="0.25">
      <c r="A19" s="86" t="s">
        <v>29</v>
      </c>
      <c r="B19" s="86"/>
      <c r="C19" s="86"/>
      <c r="D19" s="86"/>
      <c r="E19" s="86"/>
    </row>
    <row r="20" spans="1:7" x14ac:dyDescent="0.25">
      <c r="A20" s="86"/>
      <c r="B20" s="86"/>
      <c r="C20" s="86"/>
      <c r="D20" s="86"/>
      <c r="E20" s="86"/>
      <c r="F20" s="2">
        <f>547.4+1788.5</f>
        <v>2335.9</v>
      </c>
      <c r="G20" s="2">
        <v>3</v>
      </c>
    </row>
    <row r="21" spans="1:7" s="20" customFormat="1" ht="121.5" x14ac:dyDescent="0.2">
      <c r="A21" s="19" t="s">
        <v>7</v>
      </c>
      <c r="B21" s="19" t="s">
        <v>10</v>
      </c>
      <c r="C21" s="19" t="s">
        <v>3</v>
      </c>
      <c r="D21" s="19" t="s">
        <v>9</v>
      </c>
      <c r="E21" s="19" t="s">
        <v>8</v>
      </c>
    </row>
    <row r="22" spans="1:7" s="20" customFormat="1" ht="38.25" x14ac:dyDescent="0.25">
      <c r="A22" s="27" t="s">
        <v>41</v>
      </c>
      <c r="B22" s="23" t="s">
        <v>40</v>
      </c>
      <c r="C22" s="24" t="s">
        <v>4</v>
      </c>
      <c r="D22" s="24">
        <v>18.77</v>
      </c>
      <c r="E22" s="21">
        <f>D22*F20*G20</f>
        <v>131534.52900000001</v>
      </c>
    </row>
    <row r="23" spans="1:7" s="20" customFormat="1" x14ac:dyDescent="0.2">
      <c r="A23" s="22" t="s">
        <v>37</v>
      </c>
      <c r="B23" s="23" t="s">
        <v>23</v>
      </c>
      <c r="C23" s="24" t="s">
        <v>4</v>
      </c>
      <c r="D23" s="24">
        <v>7.13</v>
      </c>
      <c r="E23" s="21">
        <f>D23*F20*G20</f>
        <v>49964.900999999998</v>
      </c>
    </row>
    <row r="24" spans="1:7" s="20" customFormat="1" x14ac:dyDescent="0.2">
      <c r="A24" s="22" t="s">
        <v>42</v>
      </c>
      <c r="B24" s="23" t="s">
        <v>59</v>
      </c>
      <c r="C24" s="19" t="s">
        <v>32</v>
      </c>
      <c r="D24" s="19"/>
      <c r="E24" s="28">
        <v>0</v>
      </c>
    </row>
    <row r="25" spans="1:7" s="20" customFormat="1" x14ac:dyDescent="0.2">
      <c r="A25" s="22" t="s">
        <v>43</v>
      </c>
      <c r="B25" s="23" t="s">
        <v>59</v>
      </c>
      <c r="C25" s="19" t="s">
        <v>32</v>
      </c>
      <c r="D25" s="19"/>
      <c r="E25" s="28">
        <v>0</v>
      </c>
    </row>
    <row r="26" spans="1:7" s="20" customFormat="1" x14ac:dyDescent="0.2">
      <c r="A26" s="22" t="s">
        <v>44</v>
      </c>
      <c r="B26" s="23" t="s">
        <v>59</v>
      </c>
      <c r="C26" s="19" t="s">
        <v>32</v>
      </c>
      <c r="D26" s="19"/>
      <c r="E26" s="28">
        <v>3119.84</v>
      </c>
    </row>
    <row r="27" spans="1:7" s="20" customFormat="1" x14ac:dyDescent="0.2">
      <c r="A27" s="22" t="s">
        <v>45</v>
      </c>
      <c r="B27" s="23" t="s">
        <v>59</v>
      </c>
      <c r="C27" s="19" t="s">
        <v>32</v>
      </c>
      <c r="D27" s="19"/>
      <c r="E27" s="28">
        <v>0</v>
      </c>
    </row>
    <row r="28" spans="1:7" s="20" customFormat="1" x14ac:dyDescent="0.2">
      <c r="A28" s="22" t="s">
        <v>30</v>
      </c>
      <c r="B28" s="23" t="s">
        <v>59</v>
      </c>
      <c r="C28" s="19" t="s">
        <v>32</v>
      </c>
      <c r="D28" s="19"/>
      <c r="E28" s="28">
        <f>10664.62-8988.62</f>
        <v>1676</v>
      </c>
    </row>
    <row r="29" spans="1:7" s="20" customFormat="1" ht="30" x14ac:dyDescent="0.25">
      <c r="A29" s="26" t="s">
        <v>66</v>
      </c>
      <c r="B29" s="11" t="s">
        <v>67</v>
      </c>
      <c r="C29" s="19" t="s">
        <v>32</v>
      </c>
      <c r="D29" s="11"/>
      <c r="E29" s="25">
        <v>29338.83</v>
      </c>
    </row>
    <row r="30" spans="1:7" s="10" customFormat="1" ht="14.25" x14ac:dyDescent="0.2">
      <c r="A30" s="6" t="s">
        <v>24</v>
      </c>
      <c r="B30" s="7"/>
      <c r="C30" s="8"/>
      <c r="D30" s="8"/>
      <c r="E30" s="9">
        <f>SUM(E22:E29)</f>
        <v>215634.09999999998</v>
      </c>
    </row>
    <row r="31" spans="1:7" s="10" customFormat="1" ht="14.25" x14ac:dyDescent="0.2">
      <c r="A31" s="12"/>
      <c r="B31" s="13"/>
      <c r="C31" s="14"/>
      <c r="D31" s="14"/>
      <c r="E31" s="15"/>
    </row>
    <row r="32" spans="1:7" ht="29.25" customHeight="1" x14ac:dyDescent="0.25">
      <c r="A32" s="87" t="s">
        <v>68</v>
      </c>
      <c r="B32" s="87"/>
      <c r="C32" s="87"/>
      <c r="D32" s="87"/>
      <c r="E32" s="87"/>
    </row>
    <row r="33" spans="1:8" ht="30.75" customHeight="1" x14ac:dyDescent="0.25">
      <c r="A33" s="80" t="s">
        <v>21</v>
      </c>
      <c r="B33" s="80"/>
      <c r="C33" s="80"/>
      <c r="D33" s="80"/>
      <c r="E33" s="80"/>
    </row>
    <row r="34" spans="1:8" ht="13.9" customHeight="1" x14ac:dyDescent="0.25">
      <c r="A34" s="80" t="s">
        <v>20</v>
      </c>
      <c r="B34" s="80"/>
      <c r="C34" s="80"/>
      <c r="D34" s="80"/>
      <c r="E34" s="80"/>
      <c r="F34" s="10"/>
      <c r="G34" s="10"/>
      <c r="H34" s="16"/>
    </row>
    <row r="35" spans="1:8" ht="32.25" customHeight="1" x14ac:dyDescent="0.25">
      <c r="A35" s="80" t="s">
        <v>34</v>
      </c>
      <c r="B35" s="80"/>
      <c r="C35" s="80"/>
      <c r="D35" s="80"/>
      <c r="E35" s="80"/>
    </row>
    <row r="36" spans="1:8" x14ac:dyDescent="0.25">
      <c r="A36" s="80" t="s">
        <v>18</v>
      </c>
      <c r="B36" s="80"/>
      <c r="C36" s="80"/>
      <c r="D36" s="80"/>
      <c r="E36" s="80"/>
    </row>
    <row r="37" spans="1:8" x14ac:dyDescent="0.25">
      <c r="A37" s="83" t="s">
        <v>5</v>
      </c>
      <c r="B37" s="83"/>
      <c r="C37" s="83"/>
      <c r="D37" s="83"/>
      <c r="E37" s="83"/>
    </row>
    <row r="38" spans="1:8" x14ac:dyDescent="0.25">
      <c r="A38" s="80" t="s">
        <v>18</v>
      </c>
      <c r="B38" s="80"/>
      <c r="C38" s="80"/>
      <c r="D38" s="80"/>
      <c r="E38" s="80"/>
    </row>
    <row r="39" spans="1:8" ht="13.9" customHeight="1" x14ac:dyDescent="0.25">
      <c r="A39" s="81" t="s">
        <v>47</v>
      </c>
      <c r="B39" s="81"/>
      <c r="C39" s="81"/>
      <c r="D39" s="81"/>
      <c r="E39" s="4"/>
    </row>
    <row r="40" spans="1:8" x14ac:dyDescent="0.25">
      <c r="B40" s="82" t="s">
        <v>19</v>
      </c>
      <c r="C40" s="82"/>
      <c r="D40" s="82"/>
      <c r="E40" s="5" t="s">
        <v>6</v>
      </c>
    </row>
    <row r="41" spans="1:8" x14ac:dyDescent="0.25">
      <c r="A41" s="37"/>
      <c r="B41" s="37"/>
      <c r="C41" s="37"/>
      <c r="D41" s="37"/>
      <c r="E41" s="37"/>
    </row>
    <row r="42" spans="1:8" ht="13.9" customHeight="1" x14ac:dyDescent="0.25">
      <c r="A42" s="81" t="s">
        <v>33</v>
      </c>
      <c r="B42" s="81"/>
      <c r="C42" s="81"/>
      <c r="D42" s="81"/>
      <c r="E42" s="4"/>
    </row>
    <row r="43" spans="1:8" x14ac:dyDescent="0.25">
      <c r="B43" s="82" t="s">
        <v>19</v>
      </c>
      <c r="C43" s="82"/>
      <c r="D43" s="82"/>
      <c r="E43" s="5" t="s">
        <v>6</v>
      </c>
    </row>
    <row r="44" spans="1:8" x14ac:dyDescent="0.25">
      <c r="A44" s="33" t="s">
        <v>48</v>
      </c>
    </row>
    <row r="45" spans="1:8" x14ac:dyDescent="0.25">
      <c r="A45" s="10" t="s">
        <v>35</v>
      </c>
    </row>
    <row r="46" spans="1:8" x14ac:dyDescent="0.25">
      <c r="A46" s="10"/>
    </row>
    <row r="47" spans="1:8" x14ac:dyDescent="0.25">
      <c r="A47" s="2" t="s">
        <v>39</v>
      </c>
      <c r="B47" s="30">
        <f>'2кв'!B52</f>
        <v>117403.31400000004</v>
      </c>
    </row>
    <row r="48" spans="1:8" x14ac:dyDescent="0.25">
      <c r="A48" s="2" t="s">
        <v>69</v>
      </c>
      <c r="B48" s="17"/>
    </row>
    <row r="49" spans="1:2" x14ac:dyDescent="0.25">
      <c r="A49" s="2" t="s">
        <v>49</v>
      </c>
      <c r="B49" s="17">
        <f>236636.69-24.72</f>
        <v>236611.97</v>
      </c>
    </row>
    <row r="50" spans="1:2" ht="30" x14ac:dyDescent="0.25">
      <c r="A50" s="39" t="s">
        <v>36</v>
      </c>
      <c r="B50" s="17">
        <f>E30</f>
        <v>215634.09999999998</v>
      </c>
    </row>
    <row r="51" spans="1:2" x14ac:dyDescent="0.25">
      <c r="A51" s="18" t="s">
        <v>38</v>
      </c>
      <c r="B51" s="30">
        <f>B47+B49-B50</f>
        <v>138381.18400000007</v>
      </c>
    </row>
  </sheetData>
  <mergeCells count="29">
    <mergeCell ref="A38:E38"/>
    <mergeCell ref="A39:D39"/>
    <mergeCell ref="B40:D40"/>
    <mergeCell ref="A42:D42"/>
    <mergeCell ref="B43:D4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31" zoomScaleSheetLayoutView="100" workbookViewId="0">
      <selection activeCell="B52" sqref="B52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.28515625" style="2" customWidth="1"/>
    <col min="4" max="4" width="16.140625" style="2" customWidth="1"/>
    <col min="5" max="5" width="14.140625" style="2" customWidth="1"/>
    <col min="6" max="7" width="9.140625" style="2"/>
    <col min="8" max="8" width="15.85546875" style="2" customWidth="1"/>
    <col min="9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8.2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70</v>
      </c>
      <c r="B3" s="91"/>
      <c r="C3" s="91"/>
      <c r="D3" s="91"/>
      <c r="E3" s="91"/>
    </row>
    <row r="4" spans="1:5" s="1" customFormat="1" ht="15.75" x14ac:dyDescent="0.25">
      <c r="A4" s="29" t="s">
        <v>13</v>
      </c>
      <c r="B4" s="3"/>
      <c r="C4" s="3"/>
      <c r="D4" s="2"/>
      <c r="E4" s="47">
        <v>46022</v>
      </c>
    </row>
    <row r="5" spans="1:5" x14ac:dyDescent="0.25">
      <c r="A5" s="45"/>
      <c r="B5" s="3"/>
      <c r="C5" s="3"/>
      <c r="D5" s="3"/>
      <c r="E5" s="3"/>
    </row>
    <row r="6" spans="1:5" ht="14.25" customHeight="1" x14ac:dyDescent="0.25">
      <c r="A6" s="80" t="s">
        <v>0</v>
      </c>
      <c r="B6" s="80"/>
      <c r="C6" s="80"/>
      <c r="D6" s="80"/>
      <c r="E6" s="80"/>
    </row>
    <row r="7" spans="1:5" x14ac:dyDescent="0.25">
      <c r="A7" s="92" t="s">
        <v>25</v>
      </c>
      <c r="B7" s="92"/>
      <c r="C7" s="92"/>
      <c r="D7" s="92"/>
      <c r="E7" s="92"/>
    </row>
    <row r="8" spans="1:5" x14ac:dyDescent="0.25">
      <c r="A8" s="84" t="s">
        <v>1</v>
      </c>
      <c r="B8" s="84"/>
      <c r="C8" s="84"/>
      <c r="D8" s="84"/>
      <c r="E8" s="84"/>
    </row>
    <row r="9" spans="1:5" ht="15" customHeight="1" x14ac:dyDescent="0.25">
      <c r="A9" s="80" t="s">
        <v>26</v>
      </c>
      <c r="B9" s="80"/>
      <c r="C9" s="80"/>
      <c r="D9" s="80"/>
      <c r="E9" s="80"/>
    </row>
    <row r="10" spans="1:5" ht="31.5" customHeight="1" x14ac:dyDescent="0.25">
      <c r="A10" s="93" t="s">
        <v>14</v>
      </c>
      <c r="B10" s="94"/>
      <c r="C10" s="94"/>
      <c r="D10" s="94"/>
      <c r="E10" s="94"/>
    </row>
    <row r="11" spans="1:5" ht="33.75" customHeight="1" x14ac:dyDescent="0.25">
      <c r="A11" s="80" t="s">
        <v>27</v>
      </c>
      <c r="B11" s="80"/>
      <c r="C11" s="80"/>
      <c r="D11" s="80"/>
      <c r="E11" s="80"/>
    </row>
    <row r="12" spans="1:5" ht="15.75" customHeight="1" x14ac:dyDescent="0.25">
      <c r="A12" s="84" t="s">
        <v>15</v>
      </c>
      <c r="B12" s="85"/>
      <c r="C12" s="85"/>
      <c r="D12" s="85"/>
      <c r="E12" s="85"/>
    </row>
    <row r="13" spans="1:5" ht="16.5" customHeight="1" x14ac:dyDescent="0.25">
      <c r="A13" s="80" t="s">
        <v>22</v>
      </c>
      <c r="B13" s="80"/>
      <c r="C13" s="80"/>
      <c r="D13" s="80"/>
      <c r="E13" s="80"/>
    </row>
    <row r="14" spans="1:5" x14ac:dyDescent="0.25">
      <c r="A14" s="84" t="s">
        <v>2</v>
      </c>
      <c r="B14" s="85"/>
      <c r="C14" s="85"/>
      <c r="D14" s="85"/>
      <c r="E14" s="85"/>
    </row>
    <row r="15" spans="1:5" x14ac:dyDescent="0.25">
      <c r="A15" s="80" t="s">
        <v>46</v>
      </c>
      <c r="B15" s="80"/>
      <c r="C15" s="80"/>
      <c r="D15" s="80"/>
      <c r="E15" s="80"/>
    </row>
    <row r="16" spans="1:5" x14ac:dyDescent="0.25">
      <c r="A16" s="84" t="s">
        <v>16</v>
      </c>
      <c r="B16" s="85"/>
      <c r="C16" s="85"/>
      <c r="D16" s="85"/>
      <c r="E16" s="85"/>
    </row>
    <row r="17" spans="1:7" ht="29.25" customHeight="1" x14ac:dyDescent="0.25">
      <c r="A17" s="80" t="s">
        <v>17</v>
      </c>
      <c r="B17" s="80"/>
      <c r="C17" s="80"/>
      <c r="D17" s="80"/>
      <c r="E17" s="80"/>
    </row>
    <row r="18" spans="1:7" ht="62.25" customHeight="1" x14ac:dyDescent="0.25">
      <c r="A18" s="80" t="s">
        <v>28</v>
      </c>
      <c r="B18" s="80"/>
      <c r="C18" s="80"/>
      <c r="D18" s="80"/>
      <c r="E18" s="80"/>
    </row>
    <row r="19" spans="1:7" ht="30.75" customHeight="1" x14ac:dyDescent="0.25">
      <c r="A19" s="86" t="s">
        <v>29</v>
      </c>
      <c r="B19" s="86"/>
      <c r="C19" s="86"/>
      <c r="D19" s="86"/>
      <c r="E19" s="86"/>
    </row>
    <row r="20" spans="1:7" x14ac:dyDescent="0.25">
      <c r="A20" s="86"/>
      <c r="B20" s="86"/>
      <c r="C20" s="86"/>
      <c r="D20" s="86"/>
      <c r="E20" s="86"/>
      <c r="F20" s="2">
        <f>547.4+1788.5</f>
        <v>2335.9</v>
      </c>
      <c r="G20" s="2">
        <v>3</v>
      </c>
    </row>
    <row r="21" spans="1:7" s="20" customFormat="1" ht="121.5" x14ac:dyDescent="0.2">
      <c r="A21" s="19" t="s">
        <v>7</v>
      </c>
      <c r="B21" s="19" t="s">
        <v>10</v>
      </c>
      <c r="C21" s="19" t="s">
        <v>3</v>
      </c>
      <c r="D21" s="19" t="s">
        <v>9</v>
      </c>
      <c r="E21" s="19" t="s">
        <v>8</v>
      </c>
    </row>
    <row r="22" spans="1:7" s="20" customFormat="1" ht="38.25" x14ac:dyDescent="0.25">
      <c r="A22" s="27" t="s">
        <v>41</v>
      </c>
      <c r="B22" s="23" t="s">
        <v>40</v>
      </c>
      <c r="C22" s="24" t="s">
        <v>4</v>
      </c>
      <c r="D22" s="24">
        <v>18.77</v>
      </c>
      <c r="E22" s="21">
        <f>D22*F20*G20</f>
        <v>131534.52900000001</v>
      </c>
    </row>
    <row r="23" spans="1:7" s="20" customFormat="1" x14ac:dyDescent="0.2">
      <c r="A23" s="22" t="s">
        <v>37</v>
      </c>
      <c r="B23" s="23" t="s">
        <v>23</v>
      </c>
      <c r="C23" s="24" t="s">
        <v>4</v>
      </c>
      <c r="D23" s="24">
        <v>7.13</v>
      </c>
      <c r="E23" s="21">
        <f>D23*F20*G20</f>
        <v>49964.900999999998</v>
      </c>
    </row>
    <row r="24" spans="1:7" s="20" customFormat="1" x14ac:dyDescent="0.2">
      <c r="A24" s="22" t="s">
        <v>42</v>
      </c>
      <c r="B24" s="23" t="s">
        <v>71</v>
      </c>
      <c r="C24" s="19" t="s">
        <v>32</v>
      </c>
      <c r="D24" s="19"/>
      <c r="E24" s="28">
        <v>0</v>
      </c>
    </row>
    <row r="25" spans="1:7" s="20" customFormat="1" x14ac:dyDescent="0.2">
      <c r="A25" s="22" t="s">
        <v>43</v>
      </c>
      <c r="B25" s="23" t="s">
        <v>71</v>
      </c>
      <c r="C25" s="19" t="s">
        <v>32</v>
      </c>
      <c r="D25" s="19"/>
      <c r="E25" s="28">
        <v>0</v>
      </c>
    </row>
    <row r="26" spans="1:7" s="20" customFormat="1" x14ac:dyDescent="0.2">
      <c r="A26" s="22" t="s">
        <v>44</v>
      </c>
      <c r="B26" s="23" t="s">
        <v>71</v>
      </c>
      <c r="C26" s="19" t="s">
        <v>32</v>
      </c>
      <c r="D26" s="19"/>
      <c r="E26" s="28">
        <v>1474.08</v>
      </c>
    </row>
    <row r="27" spans="1:7" s="20" customFormat="1" x14ac:dyDescent="0.2">
      <c r="A27" s="22" t="s">
        <v>45</v>
      </c>
      <c r="B27" s="23" t="s">
        <v>71</v>
      </c>
      <c r="C27" s="19" t="s">
        <v>32</v>
      </c>
      <c r="D27" s="19"/>
      <c r="E27" s="28">
        <v>0</v>
      </c>
    </row>
    <row r="28" spans="1:7" s="20" customFormat="1" x14ac:dyDescent="0.2">
      <c r="A28" s="22" t="s">
        <v>30</v>
      </c>
      <c r="B28" s="23" t="s">
        <v>71</v>
      </c>
      <c r="C28" s="19" t="s">
        <v>32</v>
      </c>
      <c r="D28" s="19"/>
      <c r="E28" s="28">
        <v>134</v>
      </c>
    </row>
    <row r="29" spans="1:7" s="20" customFormat="1" ht="32.25" customHeight="1" x14ac:dyDescent="0.25">
      <c r="A29" s="26" t="s">
        <v>104</v>
      </c>
      <c r="B29" s="11" t="s">
        <v>67</v>
      </c>
      <c r="C29" s="19" t="s">
        <v>32</v>
      </c>
      <c r="D29" s="11"/>
      <c r="E29" s="25">
        <f>31086.92-29338.83</f>
        <v>1748.0899999999965</v>
      </c>
    </row>
    <row r="30" spans="1:7" s="20" customFormat="1" x14ac:dyDescent="0.25">
      <c r="A30" s="76" t="s">
        <v>103</v>
      </c>
      <c r="B30" s="75" t="s">
        <v>91</v>
      </c>
      <c r="C30" s="19" t="s">
        <v>32</v>
      </c>
      <c r="D30" s="11"/>
      <c r="E30" s="25">
        <v>19416.599999999999</v>
      </c>
    </row>
    <row r="31" spans="1:7" s="10" customFormat="1" ht="14.25" x14ac:dyDescent="0.2">
      <c r="A31" s="6" t="s">
        <v>24</v>
      </c>
      <c r="B31" s="7"/>
      <c r="C31" s="8"/>
      <c r="D31" s="8"/>
      <c r="E31" s="9">
        <f>SUM(E22:E30)</f>
        <v>204272.19999999998</v>
      </c>
    </row>
    <row r="32" spans="1:7" s="10" customFormat="1" ht="14.25" x14ac:dyDescent="0.2">
      <c r="A32" s="12"/>
      <c r="B32" s="13"/>
      <c r="C32" s="14"/>
      <c r="D32" s="14"/>
      <c r="E32" s="15"/>
    </row>
    <row r="33" spans="1:8" ht="29.25" customHeight="1" x14ac:dyDescent="0.25">
      <c r="A33" s="87" t="s">
        <v>105</v>
      </c>
      <c r="B33" s="87"/>
      <c r="C33" s="87"/>
      <c r="D33" s="87"/>
      <c r="E33" s="87"/>
    </row>
    <row r="34" spans="1:8" ht="30.75" customHeight="1" x14ac:dyDescent="0.25">
      <c r="A34" s="80" t="s">
        <v>21</v>
      </c>
      <c r="B34" s="80"/>
      <c r="C34" s="80"/>
      <c r="D34" s="80"/>
      <c r="E34" s="80"/>
    </row>
    <row r="35" spans="1:8" ht="13.9" customHeight="1" x14ac:dyDescent="0.25">
      <c r="A35" s="80" t="s">
        <v>20</v>
      </c>
      <c r="B35" s="80"/>
      <c r="C35" s="80"/>
      <c r="D35" s="80"/>
      <c r="E35" s="80"/>
      <c r="F35" s="10"/>
      <c r="G35" s="10"/>
      <c r="H35" s="16"/>
    </row>
    <row r="36" spans="1:8" ht="32.25" customHeight="1" x14ac:dyDescent="0.25">
      <c r="A36" s="80" t="s">
        <v>34</v>
      </c>
      <c r="B36" s="80"/>
      <c r="C36" s="80"/>
      <c r="D36" s="80"/>
      <c r="E36" s="80"/>
    </row>
    <row r="37" spans="1:8" x14ac:dyDescent="0.25">
      <c r="A37" s="80" t="s">
        <v>18</v>
      </c>
      <c r="B37" s="80"/>
      <c r="C37" s="80"/>
      <c r="D37" s="80"/>
      <c r="E37" s="80"/>
    </row>
    <row r="38" spans="1:8" x14ac:dyDescent="0.25">
      <c r="A38" s="83" t="s">
        <v>5</v>
      </c>
      <c r="B38" s="83"/>
      <c r="C38" s="83"/>
      <c r="D38" s="83"/>
      <c r="E38" s="83"/>
    </row>
    <row r="39" spans="1:8" x14ac:dyDescent="0.25">
      <c r="A39" s="80" t="s">
        <v>18</v>
      </c>
      <c r="B39" s="80"/>
      <c r="C39" s="80"/>
      <c r="D39" s="80"/>
      <c r="E39" s="80"/>
    </row>
    <row r="40" spans="1:8" ht="13.9" customHeight="1" x14ac:dyDescent="0.25">
      <c r="A40" s="81" t="s">
        <v>47</v>
      </c>
      <c r="B40" s="81"/>
      <c r="C40" s="81"/>
      <c r="D40" s="81"/>
      <c r="E40" s="4"/>
    </row>
    <row r="41" spans="1:8" x14ac:dyDescent="0.25">
      <c r="B41" s="82" t="s">
        <v>19</v>
      </c>
      <c r="C41" s="82"/>
      <c r="D41" s="82"/>
      <c r="E41" s="5" t="s">
        <v>6</v>
      </c>
    </row>
    <row r="42" spans="1:8" x14ac:dyDescent="0.25">
      <c r="A42" s="44"/>
      <c r="B42" s="44"/>
      <c r="C42" s="44"/>
      <c r="D42" s="44"/>
      <c r="E42" s="44"/>
    </row>
    <row r="43" spans="1:8" ht="13.9" customHeight="1" x14ac:dyDescent="0.25">
      <c r="A43" s="81" t="s">
        <v>33</v>
      </c>
      <c r="B43" s="81"/>
      <c r="C43" s="81"/>
      <c r="D43" s="81"/>
      <c r="E43" s="4"/>
    </row>
    <row r="44" spans="1:8" x14ac:dyDescent="0.25">
      <c r="B44" s="82" t="s">
        <v>19</v>
      </c>
      <c r="C44" s="82"/>
      <c r="D44" s="82"/>
      <c r="E44" s="5" t="s">
        <v>6</v>
      </c>
    </row>
    <row r="45" spans="1:8" x14ac:dyDescent="0.25">
      <c r="A45" s="33" t="s">
        <v>48</v>
      </c>
    </row>
    <row r="46" spans="1:8" x14ac:dyDescent="0.25">
      <c r="A46" s="10" t="s">
        <v>35</v>
      </c>
    </row>
    <row r="47" spans="1:8" x14ac:dyDescent="0.25">
      <c r="A47" s="10"/>
    </row>
    <row r="48" spans="1:8" x14ac:dyDescent="0.25">
      <c r="A48" s="2" t="s">
        <v>39</v>
      </c>
      <c r="B48" s="30">
        <f>'3кв'!B51</f>
        <v>138381.18400000007</v>
      </c>
    </row>
    <row r="49" spans="1:2" x14ac:dyDescent="0.25">
      <c r="A49" s="2" t="s">
        <v>92</v>
      </c>
      <c r="B49" s="17"/>
    </row>
    <row r="50" spans="1:2" x14ac:dyDescent="0.25">
      <c r="A50" s="2" t="s">
        <v>49</v>
      </c>
      <c r="B50" s="17">
        <f>239461.15+175.9</f>
        <v>239637.05</v>
      </c>
    </row>
    <row r="51" spans="1:2" ht="30" x14ac:dyDescent="0.25">
      <c r="A51" s="46" t="s">
        <v>36</v>
      </c>
      <c r="B51" s="17">
        <f>E31</f>
        <v>204272.19999999998</v>
      </c>
    </row>
    <row r="52" spans="1:2" x14ac:dyDescent="0.25">
      <c r="A52" s="18" t="s">
        <v>38</v>
      </c>
      <c r="B52" s="30">
        <f>B48+B50-B51</f>
        <v>173746.03400000007</v>
      </c>
    </row>
  </sheetData>
  <mergeCells count="29">
    <mergeCell ref="A39:E39"/>
    <mergeCell ref="A40:D40"/>
    <mergeCell ref="B41:D41"/>
    <mergeCell ref="A43:D43"/>
    <mergeCell ref="B44:D44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view="pageBreakPreview" zoomScaleSheetLayoutView="100" workbookViewId="0">
      <selection activeCell="G34" sqref="G34"/>
    </sheetView>
  </sheetViews>
  <sheetFormatPr defaultRowHeight="15.75" x14ac:dyDescent="0.25"/>
  <cols>
    <col min="1" max="1" width="10.5703125" style="1" customWidth="1"/>
    <col min="2" max="2" width="63.28515625" style="1" customWidth="1"/>
    <col min="3" max="3" width="16.140625" style="1" customWidth="1"/>
    <col min="4" max="4" width="11.855468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4" x14ac:dyDescent="0.25">
      <c r="A1" s="96" t="s">
        <v>72</v>
      </c>
      <c r="B1" s="96"/>
      <c r="C1" s="96"/>
      <c r="D1" s="48"/>
    </row>
    <row r="2" spans="1:4" x14ac:dyDescent="0.25">
      <c r="A2" s="97" t="s">
        <v>73</v>
      </c>
      <c r="B2" s="97"/>
      <c r="C2" s="97"/>
      <c r="D2" s="49"/>
    </row>
    <row r="3" spans="1:4" x14ac:dyDescent="0.25">
      <c r="A3" s="97" t="s">
        <v>89</v>
      </c>
      <c r="B3" s="97"/>
      <c r="C3" s="97"/>
      <c r="D3" s="49"/>
    </row>
    <row r="4" spans="1:4" x14ac:dyDescent="0.25">
      <c r="A4" s="96" t="s">
        <v>74</v>
      </c>
      <c r="B4" s="96"/>
      <c r="C4" s="96"/>
      <c r="D4" s="48"/>
    </row>
    <row r="5" spans="1:4" x14ac:dyDescent="0.25">
      <c r="A5" s="98"/>
      <c r="B5" s="98"/>
      <c r="C5" s="98"/>
    </row>
    <row r="6" spans="1:4" x14ac:dyDescent="0.25">
      <c r="A6" s="49"/>
      <c r="B6" s="50" t="s">
        <v>75</v>
      </c>
      <c r="C6" s="51">
        <f>'1кв'!B47</f>
        <v>91633.97</v>
      </c>
      <c r="D6" s="52"/>
    </row>
    <row r="7" spans="1:4" x14ac:dyDescent="0.25">
      <c r="A7" s="53" t="s">
        <v>76</v>
      </c>
      <c r="B7" s="50" t="s">
        <v>93</v>
      </c>
      <c r="C7" s="51"/>
      <c r="D7" s="52"/>
    </row>
    <row r="8" spans="1:4" x14ac:dyDescent="0.25">
      <c r="A8" s="49"/>
      <c r="B8" s="54" t="s">
        <v>77</v>
      </c>
      <c r="C8" s="51"/>
      <c r="D8" s="52"/>
    </row>
    <row r="9" spans="1:4" x14ac:dyDescent="0.25">
      <c r="A9" s="49"/>
      <c r="B9" s="55" t="s">
        <v>95</v>
      </c>
      <c r="C9" s="51"/>
      <c r="D9" s="52"/>
    </row>
    <row r="10" spans="1:4" x14ac:dyDescent="0.25">
      <c r="A10" s="49"/>
      <c r="B10" s="55" t="s">
        <v>94</v>
      </c>
      <c r="C10" s="51"/>
      <c r="D10" s="52"/>
    </row>
    <row r="11" spans="1:4" x14ac:dyDescent="0.25">
      <c r="A11" s="49"/>
      <c r="B11" s="55" t="s">
        <v>96</v>
      </c>
      <c r="C11" s="51"/>
      <c r="D11" s="52"/>
    </row>
    <row r="12" spans="1:4" x14ac:dyDescent="0.25">
      <c r="A12" s="49"/>
      <c r="B12" s="55" t="s">
        <v>97</v>
      </c>
      <c r="C12" s="51"/>
      <c r="D12" s="52"/>
    </row>
    <row r="13" spans="1:4" x14ac:dyDescent="0.25">
      <c r="B13" s="56" t="s">
        <v>78</v>
      </c>
      <c r="C13" s="57">
        <f>'1кв'!B49+'2кв'!B50+'3кв'!B49+'4кв'!B50</f>
        <v>900223.32000000007</v>
      </c>
      <c r="D13" s="58"/>
    </row>
    <row r="14" spans="1:4" x14ac:dyDescent="0.25">
      <c r="A14" s="59"/>
      <c r="B14" s="56" t="s">
        <v>79</v>
      </c>
      <c r="C14" s="60">
        <f>SUM(C13:C13)</f>
        <v>900223.32000000007</v>
      </c>
      <c r="D14" s="52"/>
    </row>
    <row r="15" spans="1:4" x14ac:dyDescent="0.25">
      <c r="B15" s="95"/>
      <c r="C15" s="95"/>
      <c r="D15" s="61"/>
    </row>
    <row r="16" spans="1:4" ht="17.25" customHeight="1" x14ac:dyDescent="0.25">
      <c r="A16" s="62" t="s">
        <v>80</v>
      </c>
      <c r="B16" s="63" t="s">
        <v>81</v>
      </c>
      <c r="C16" s="57">
        <f>'1кв'!E22+'2кв'!E22+'3кв'!E22+'4кв'!E22</f>
        <v>516467.49</v>
      </c>
      <c r="D16" s="61"/>
    </row>
    <row r="17" spans="1:7" ht="15" customHeight="1" x14ac:dyDescent="0.25">
      <c r="A17" s="62"/>
      <c r="B17" s="64" t="s">
        <v>37</v>
      </c>
      <c r="C17" s="57">
        <f>'1кв'!E23+'2кв'!E23+'3кв'!E23+'4кв'!E23</f>
        <v>191170.05599999998</v>
      </c>
      <c r="D17" s="61"/>
    </row>
    <row r="18" spans="1:7" x14ac:dyDescent="0.25">
      <c r="A18" s="62"/>
      <c r="B18" s="55" t="s">
        <v>42</v>
      </c>
      <c r="C18" s="57">
        <f>'1кв'!E24+'2кв'!E24+'3кв'!E24+'4кв'!E24</f>
        <v>0</v>
      </c>
      <c r="D18" s="61"/>
    </row>
    <row r="19" spans="1:7" x14ac:dyDescent="0.25">
      <c r="A19" s="62"/>
      <c r="B19" s="55" t="s">
        <v>43</v>
      </c>
      <c r="C19" s="57">
        <f>'1кв'!E25+'2кв'!E25+'3кв'!E25+'4кв'!E25</f>
        <v>0</v>
      </c>
      <c r="D19" s="61"/>
    </row>
    <row r="20" spans="1:7" x14ac:dyDescent="0.25">
      <c r="A20" s="62"/>
      <c r="B20" s="55" t="s">
        <v>44</v>
      </c>
      <c r="C20" s="57">
        <f>'1кв'!E26+'2кв'!E26+'3кв'!E26+'4кв'!E26</f>
        <v>9684.74</v>
      </c>
      <c r="D20" s="61"/>
    </row>
    <row r="21" spans="1:7" x14ac:dyDescent="0.25">
      <c r="A21" s="62"/>
      <c r="B21" s="55" t="s">
        <v>45</v>
      </c>
      <c r="C21" s="57">
        <f>'1кв'!E27+'2кв'!E27+'3кв'!E27+'4кв'!E27</f>
        <v>0</v>
      </c>
      <c r="D21" s="61"/>
    </row>
    <row r="22" spans="1:7" x14ac:dyDescent="0.25">
      <c r="B22" s="55" t="s">
        <v>30</v>
      </c>
      <c r="C22" s="57">
        <f>'1кв'!E28+'2кв'!E28+'3кв'!E28+'4кв'!E28</f>
        <v>14925.91</v>
      </c>
      <c r="D22" s="61"/>
      <c r="E22" s="65"/>
    </row>
    <row r="23" spans="1:7" x14ac:dyDescent="0.25">
      <c r="A23" s="62"/>
      <c r="B23" s="66" t="s">
        <v>90</v>
      </c>
      <c r="C23" s="67"/>
      <c r="D23" s="61"/>
    </row>
    <row r="24" spans="1:7" x14ac:dyDescent="0.25">
      <c r="A24" s="62"/>
      <c r="B24" s="54" t="s">
        <v>82</v>
      </c>
      <c r="C24" s="67">
        <f>SUM(C26:C30)</f>
        <v>85863.06</v>
      </c>
      <c r="D24" s="61"/>
    </row>
    <row r="25" spans="1:7" x14ac:dyDescent="0.25">
      <c r="A25" s="62"/>
      <c r="B25" s="54" t="s">
        <v>77</v>
      </c>
      <c r="C25" s="67"/>
      <c r="D25" s="61"/>
      <c r="G25" s="65"/>
    </row>
    <row r="26" spans="1:7" x14ac:dyDescent="0.25">
      <c r="A26" s="62"/>
      <c r="B26" s="77" t="s">
        <v>64</v>
      </c>
      <c r="C26" s="69">
        <f>'2кв'!E29</f>
        <v>25404.240000000002</v>
      </c>
      <c r="D26" s="61"/>
    </row>
    <row r="27" spans="1:7" x14ac:dyDescent="0.25">
      <c r="A27" s="62"/>
      <c r="B27" s="77" t="s">
        <v>60</v>
      </c>
      <c r="C27" s="69">
        <f>'2кв'!E30</f>
        <v>9955.2999999999993</v>
      </c>
      <c r="D27" s="61"/>
    </row>
    <row r="28" spans="1:7" x14ac:dyDescent="0.25">
      <c r="A28" s="62"/>
      <c r="B28" s="68" t="s">
        <v>66</v>
      </c>
      <c r="C28" s="69">
        <f>'3кв'!E29+'4кв'!E29</f>
        <v>31086.92</v>
      </c>
      <c r="D28" s="61"/>
    </row>
    <row r="29" spans="1:7" x14ac:dyDescent="0.25">
      <c r="A29" s="62"/>
      <c r="B29" s="76" t="s">
        <v>103</v>
      </c>
      <c r="C29" s="69">
        <f>'4кв'!E30</f>
        <v>19416.599999999999</v>
      </c>
      <c r="D29" s="61"/>
    </row>
    <row r="30" spans="1:7" x14ac:dyDescent="0.25">
      <c r="A30" s="62"/>
      <c r="B30" s="22"/>
      <c r="C30" s="69"/>
      <c r="D30" s="61"/>
    </row>
    <row r="31" spans="1:7" x14ac:dyDescent="0.25">
      <c r="B31" s="70" t="s">
        <v>83</v>
      </c>
      <c r="C31" s="71">
        <f>SUM(C16:C24)</f>
        <v>818111.25600000005</v>
      </c>
      <c r="D31" s="61"/>
      <c r="E31" s="65"/>
    </row>
    <row r="32" spans="1:7" x14ac:dyDescent="0.25">
      <c r="B32" s="70" t="s">
        <v>88</v>
      </c>
      <c r="C32" s="72">
        <f>C6+C14-C31</f>
        <v>173746.03399999999</v>
      </c>
      <c r="D32" s="61"/>
    </row>
    <row r="33" spans="1:4" x14ac:dyDescent="0.25">
      <c r="B33" s="53"/>
      <c r="C33" s="53"/>
      <c r="D33" s="61"/>
    </row>
    <row r="34" spans="1:4" x14ac:dyDescent="0.25">
      <c r="B34" s="73" t="s">
        <v>84</v>
      </c>
      <c r="C34" s="73"/>
      <c r="D34" s="61"/>
    </row>
    <row r="35" spans="1:4" x14ac:dyDescent="0.25">
      <c r="B35" s="73" t="s">
        <v>98</v>
      </c>
      <c r="C35" s="78">
        <v>100310.93</v>
      </c>
      <c r="D35" s="61"/>
    </row>
    <row r="36" spans="1:4" x14ac:dyDescent="0.25">
      <c r="B36" s="74" t="s">
        <v>99</v>
      </c>
      <c r="C36" s="79">
        <v>62996.69</v>
      </c>
      <c r="D36" s="61"/>
    </row>
    <row r="37" spans="1:4" x14ac:dyDescent="0.25">
      <c r="B37" s="73" t="s">
        <v>85</v>
      </c>
      <c r="C37" s="78">
        <f>C36-C35</f>
        <v>-37314.239999999991</v>
      </c>
      <c r="D37" s="61"/>
    </row>
    <row r="38" spans="1:4" x14ac:dyDescent="0.25">
      <c r="B38" s="53"/>
      <c r="C38" s="53"/>
      <c r="D38" s="61"/>
    </row>
    <row r="39" spans="1:4" x14ac:dyDescent="0.25">
      <c r="B39" s="53"/>
      <c r="C39" s="53"/>
      <c r="D39" s="61"/>
    </row>
    <row r="40" spans="1:4" x14ac:dyDescent="0.25">
      <c r="A40" s="1" t="s">
        <v>86</v>
      </c>
      <c r="B40" s="53" t="s">
        <v>100</v>
      </c>
      <c r="C40" s="53"/>
      <c r="D40" s="61"/>
    </row>
    <row r="41" spans="1:4" x14ac:dyDescent="0.25">
      <c r="B41" s="53" t="s">
        <v>101</v>
      </c>
      <c r="C41" s="53"/>
      <c r="D41" s="61"/>
    </row>
    <row r="42" spans="1:4" x14ac:dyDescent="0.25">
      <c r="B42" s="53" t="s">
        <v>102</v>
      </c>
      <c r="C42" s="53"/>
      <c r="D42" s="61"/>
    </row>
    <row r="43" spans="1:4" x14ac:dyDescent="0.25">
      <c r="B43" s="53"/>
      <c r="C43" s="53"/>
    </row>
    <row r="44" spans="1:4" x14ac:dyDescent="0.25">
      <c r="B44" s="53" t="s">
        <v>87</v>
      </c>
      <c r="C44" s="53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2026-02-26T14:24:00Z</dcterms:modified>
</cp:coreProperties>
</file>