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195" yWindow="3195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'1кв'!$A$1:$E$52</definedName>
    <definedName name="_xlnm.Print_Area" localSheetId="1">'2кв'!$A$1:$E$52</definedName>
    <definedName name="_xlnm.Print_Area" localSheetId="2">'3кв'!$A$1:$E$53</definedName>
    <definedName name="_xlnm.Print_Area" localSheetId="3">'4кв'!$A$1:$E$52</definedName>
    <definedName name="_xlnm.Print_Area" localSheetId="4">отчет!$A$1:$C$42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33" l="1"/>
  <c r="B50" i="32"/>
  <c r="E32" i="32"/>
  <c r="E26" i="32"/>
  <c r="E25" i="32"/>
  <c r="E27" i="32"/>
  <c r="C27" i="33"/>
  <c r="C23" i="33" l="1"/>
  <c r="C22" i="33"/>
  <c r="C21" i="33"/>
  <c r="C20" i="33"/>
  <c r="C19" i="33"/>
  <c r="C18" i="33"/>
  <c r="C6" i="33"/>
  <c r="C36" i="33" l="1"/>
  <c r="B48" i="32" l="1"/>
  <c r="C13" i="33"/>
  <c r="C14" i="33" s="1"/>
  <c r="E23" i="32"/>
  <c r="C17" i="33" s="1"/>
  <c r="E22" i="32"/>
  <c r="B51" i="32" l="1"/>
  <c r="C16" i="33"/>
  <c r="B52" i="32"/>
  <c r="E32" i="31"/>
  <c r="B51" i="31"/>
  <c r="E33" i="31"/>
  <c r="E31" i="31"/>
  <c r="E30" i="31"/>
  <c r="C30" i="33" l="1"/>
  <c r="C31" i="33" s="1"/>
  <c r="B50" i="30"/>
  <c r="E30" i="30" l="1"/>
  <c r="E23" i="31"/>
  <c r="E22" i="31"/>
  <c r="E23" i="30"/>
  <c r="E22" i="30"/>
  <c r="E32" i="30" l="1"/>
  <c r="B51" i="30" s="1"/>
  <c r="B52" i="31"/>
  <c r="E30" i="29" l="1"/>
  <c r="E23" i="29" l="1"/>
  <c r="E22" i="29"/>
  <c r="E32" i="29" l="1"/>
  <c r="B51" i="29" s="1"/>
  <c r="B52" i="29" s="1"/>
  <c r="B48" i="30" s="1"/>
  <c r="B52" i="30" s="1"/>
  <c r="B49" i="31" s="1"/>
  <c r="B53" i="31" s="1"/>
</calcChain>
</file>

<file path=xl/sharedStrings.xml><?xml version="1.0" encoding="utf-8"?>
<sst xmlns="http://schemas.openxmlformats.org/spreadsheetml/2006/main" count="324" uniqueCount="109">
  <si>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</si>
  <si>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</si>
  <si>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</si>
  <si>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</si>
  <si>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</si>
  <si>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</si>
  <si>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</si>
  <si>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</si>
  <si>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</si>
  <si>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</si>
  <si>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</si>
  <si>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</si>
  <si>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</si>
  <si>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</si>
  <si>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</si>
  <si>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</si>
  <si>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</si>
  <si>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</si>
  <si>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</si>
  <si>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</si>
  <si>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</si>
  <si>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</si>
  <si>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</si>
  <si>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</si>
  <si>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Правды, д. 4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</si>
  <si>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№6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</si>
  <si>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Правды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</si>
  <si>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</si>
  <si>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</si>
  <si>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</si>
  <si>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</si>
  <si>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</si>
  <si>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</si>
  <si>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</t>
  </si>
  <si>
    <t>Расходы по содержанию и тек. Ремонту</t>
  </si>
  <si>
    <t xml:space="preserve">Расходы по управлению МКД </t>
  </si>
  <si>
    <t>Остаток на начало квартала</t>
  </si>
  <si>
    <t>определена приложением № 9 к договору</t>
  </si>
  <si>
    <t xml:space="preserve">Услуги по содержанию многоквартирного дома </t>
  </si>
  <si>
    <t>холодная вода на СОИ</t>
  </si>
  <si>
    <t>горячая вода на СОИ</t>
  </si>
  <si>
    <t>электроэнергия на СОИ</t>
  </si>
  <si>
    <t>водоотведение на СОИ</t>
  </si>
  <si>
    <t>ИТОГО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</si>
  <si>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</si>
  <si>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</si>
  <si>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S квартир = 2768,2 м2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</si>
  <si>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 xml:space="preserve"> Льяшовой Любовь Тимофеевны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</si>
  <si>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№8,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№5 от 06.03.2015 г.</t>
    </r>
  </si>
  <si>
    <r>
      <t xml:space="preserve">Заказчик - </t>
    </r>
    <r>
      <rPr>
        <b/>
        <sz val="12"/>
        <color theme="1"/>
        <rFont val="Times New Roman"/>
        <family val="1"/>
        <charset val="204"/>
      </rPr>
      <t>Собственники МКД, в лице председателя совета дома Льяшова Л.Т.</t>
    </r>
  </si>
  <si>
    <t>Дератизация, дезинсекция</t>
  </si>
  <si>
    <t>по заявкам</t>
  </si>
  <si>
    <t>за 1 квартал 2025 года</t>
  </si>
  <si>
    <t>31.03.2025 г.</t>
  </si>
  <si>
    <t>Замена ручки на окне (кв.34)</t>
  </si>
  <si>
    <t>март</t>
  </si>
  <si>
    <t>ч/ч</t>
  </si>
  <si>
    <t xml:space="preserve">           2. Всего за период с "01" 01 2025 г. по "31" 03  2025 г. выполнено работ (оказано услуг) на общую сумму двести одиннадцать тысяч сто одиннадцать рублей 11 копеек.</t>
  </si>
  <si>
    <t>Предъявлено населению 220363,79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</si>
  <si>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</si>
  <si>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</si>
  <si>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</si>
  <si>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</si>
  <si>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</si>
  <si>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</si>
  <si>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ремонт МАФ</t>
  </si>
  <si>
    <t>апрель</t>
  </si>
  <si>
    <t>ч/час</t>
  </si>
  <si>
    <t>Предъявлено населению 242958,58</t>
  </si>
  <si>
    <t xml:space="preserve">           2. Всего за период с "01" 04 2025 г. по "30" 06  2025 г. выполнено работ (оказано услуг) на общую сумму двести тридцать семь тысяч десять рублей 02 копейки</t>
  </si>
  <si>
    <t>Ремонт зонта над песочницей</t>
  </si>
  <si>
    <t>замена ступеней на горке</t>
  </si>
  <si>
    <t>сентябрь</t>
  </si>
  <si>
    <t>август</t>
  </si>
  <si>
    <t xml:space="preserve">           2. Всего за период с "01" 07 2025 г. по "30" 09  2025 г. выполнено работ (оказано услуг) на общую сумму двести тридцать одна тысяча четыреста сорок шесть рублей 76 копеек.</t>
  </si>
  <si>
    <t>Предъявлено населению 248534,16</t>
  </si>
  <si>
    <t>Замена запорной арматуры отопления ( по факту)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</si>
  <si>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</si>
  <si>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</si>
  <si>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</si>
  <si>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</si>
  <si>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Правды, д. 4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</si>
  <si>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</si>
  <si>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</si>
  <si>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</si>
  <si>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</si>
  <si>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</si>
  <si>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</si>
  <si>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</si>
  <si>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</si>
  <si>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</si>
  <si>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</si>
  <si>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</si>
  <si>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</si>
  <si>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</si>
  <si>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</si>
  <si>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31.12.2025г.</t>
  </si>
  <si>
    <t xml:space="preserve">           2. Всего за период с "01" 10  2025 г. по "31" 12  2025 г. выполнено работ (оказано услуг) на общую сумму двести сорок тысяч семьсот сорок четыре рубля 04 копеек.</t>
  </si>
  <si>
    <t>Предъявлено населению 252995,96</t>
  </si>
  <si>
    <t>Начислено всего 950816,4</t>
  </si>
  <si>
    <t>* холодная вода на СОИ - 0</t>
  </si>
  <si>
    <t>* горячая вода на СОИ - 22825,41</t>
  </si>
  <si>
    <t>* водоотведение на СОИ- 4670,42</t>
  </si>
  <si>
    <t>* электроэнергия на СОИ- 27586,63</t>
  </si>
  <si>
    <t>Непредвиденные работы 4,5 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</si>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</sst>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/>
    <xf numFmtId="165" fontId="15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43" fontId="4" fillId="0" borderId="0" xfId="1" applyFont="1"/>
    <xf numFmtId="0" fontId="12" fillId="0" borderId="0" xfId="0" applyFont="1"/>
    <xf numFmtId="0" fontId="4" fillId="0" borderId="1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64" fontId="7" fillId="0" borderId="0" xfId="1" applyNumberFormat="1" applyFont="1"/>
    <xf numFmtId="0" fontId="5" fillId="0" borderId="0" xfId="0" applyFont="1" applyAlignment="1">
      <alignment wrapText="1"/>
    </xf>
    <xf numFmtId="0" fontId="16" fillId="0" borderId="0" xfId="0" applyFont="1"/>
    <xf numFmtId="0" fontId="11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1" fillId="0" borderId="4" xfId="0" applyFont="1" applyBorder="1"/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43" fontId="19" fillId="0" borderId="0" xfId="0" applyNumberFormat="1" applyFont="1"/>
    <xf numFmtId="49" fontId="3" fillId="0" borderId="6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2" zoomScaleSheetLayoutView="100" workbookViewId="0">
      <selection activeCell="B51" sqref="B51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" style="2" customWidth="1"/>
    <col min="4" max="4" width="16.140625" style="2" customWidth="1"/>
    <col min="5" max="5" width="14.140625" style="2" customWidth="1"/>
    <col min="6" max="7" width="9.140625" style="2"/>
    <col min="8" max="8" width="16.14062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2.2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52</v>
      </c>
      <c r="B3" s="71"/>
      <c r="C3" s="71"/>
      <c r="D3" s="71"/>
      <c r="E3" s="71"/>
    </row>
    <row r="4" spans="1:5" s="1" customFormat="1" ht="15.75" x14ac:dyDescent="0.25">
      <c r="A4" s="16" t="s">
        <v>13</v>
      </c>
      <c r="B4" s="4"/>
      <c r="C4" s="4"/>
      <c r="D4" s="18"/>
      <c r="E4" s="28" t="s">
        <v>53</v>
      </c>
    </row>
    <row r="5" spans="1:5" x14ac:dyDescent="0.25">
      <c r="A5" s="26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24</v>
      </c>
      <c r="B7" s="73"/>
      <c r="C7" s="73"/>
      <c r="D7" s="73"/>
      <c r="E7" s="73"/>
    </row>
    <row r="8" spans="1:5" x14ac:dyDescent="0.25">
      <c r="A8" s="67" t="s">
        <v>1</v>
      </c>
      <c r="B8" s="67"/>
      <c r="C8" s="67"/>
      <c r="D8" s="67"/>
      <c r="E8" s="67"/>
    </row>
    <row r="9" spans="1:5" ht="12" customHeight="1" x14ac:dyDescent="0.25">
      <c r="A9" s="72" t="s">
        <v>47</v>
      </c>
      <c r="B9" s="72"/>
      <c r="C9" s="72"/>
      <c r="D9" s="72"/>
      <c r="E9" s="72"/>
    </row>
    <row r="10" spans="1:5" ht="27" customHeight="1" x14ac:dyDescent="0.25">
      <c r="A10" s="75" t="s">
        <v>14</v>
      </c>
      <c r="B10" s="76"/>
      <c r="C10" s="76"/>
      <c r="D10" s="76"/>
      <c r="E10" s="76"/>
    </row>
    <row r="11" spans="1:5" ht="32.25" customHeight="1" x14ac:dyDescent="0.25">
      <c r="A11" s="72" t="s">
        <v>48</v>
      </c>
      <c r="B11" s="72"/>
      <c r="C11" s="72"/>
      <c r="D11" s="72"/>
      <c r="E11" s="72"/>
    </row>
    <row r="12" spans="1:5" ht="18" customHeight="1" x14ac:dyDescent="0.25">
      <c r="A12" s="67" t="s">
        <v>15</v>
      </c>
      <c r="B12" s="77"/>
      <c r="C12" s="77"/>
      <c r="D12" s="77"/>
      <c r="E12" s="77"/>
    </row>
    <row r="13" spans="1:5" ht="17.25" customHeight="1" x14ac:dyDescent="0.25">
      <c r="A13" s="72" t="s">
        <v>22</v>
      </c>
      <c r="B13" s="72"/>
      <c r="C13" s="72"/>
      <c r="D13" s="72"/>
      <c r="E13" s="72"/>
    </row>
    <row r="14" spans="1:5" ht="17.25" customHeight="1" x14ac:dyDescent="0.25">
      <c r="A14" s="67" t="s">
        <v>2</v>
      </c>
      <c r="B14" s="77"/>
      <c r="C14" s="77"/>
      <c r="D14" s="77"/>
      <c r="E14" s="77"/>
    </row>
    <row r="15" spans="1:5" ht="18.75" customHeight="1" x14ac:dyDescent="0.25">
      <c r="A15" s="72" t="s">
        <v>44</v>
      </c>
      <c r="B15" s="72"/>
      <c r="C15" s="72"/>
      <c r="D15" s="72"/>
      <c r="E15" s="72"/>
    </row>
    <row r="16" spans="1:5" x14ac:dyDescent="0.25">
      <c r="A16" s="67" t="s">
        <v>16</v>
      </c>
      <c r="B16" s="77"/>
      <c r="C16" s="77"/>
      <c r="D16" s="77"/>
      <c r="E16" s="77"/>
    </row>
    <row r="17" spans="1:7" ht="30.6" customHeight="1" x14ac:dyDescent="0.25">
      <c r="A17" s="72" t="s">
        <v>17</v>
      </c>
      <c r="B17" s="72"/>
      <c r="C17" s="72"/>
      <c r="D17" s="72"/>
      <c r="E17" s="72"/>
    </row>
    <row r="18" spans="1:7" ht="61.5" customHeight="1" x14ac:dyDescent="0.25">
      <c r="A18" s="72" t="s">
        <v>25</v>
      </c>
      <c r="B18" s="72"/>
      <c r="C18" s="72"/>
      <c r="D18" s="72"/>
      <c r="E18" s="72"/>
    </row>
    <row r="19" spans="1:7" ht="38.25" customHeight="1" x14ac:dyDescent="0.25">
      <c r="A19" s="74" t="s">
        <v>26</v>
      </c>
      <c r="B19" s="74"/>
      <c r="C19" s="74"/>
      <c r="D19" s="74"/>
      <c r="E19" s="74"/>
    </row>
    <row r="20" spans="1:7" x14ac:dyDescent="0.25">
      <c r="A20" s="74"/>
      <c r="B20" s="74"/>
      <c r="C20" s="74"/>
      <c r="D20" s="74"/>
      <c r="E20" s="74"/>
      <c r="F20" s="2">
        <v>2768.2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38</v>
      </c>
      <c r="B22" s="9" t="s">
        <v>37</v>
      </c>
      <c r="C22" s="3" t="s">
        <v>4</v>
      </c>
      <c r="D22" s="3">
        <v>18.010000000000002</v>
      </c>
      <c r="E22" s="8">
        <f>D22*F20*G20</f>
        <v>149565.84599999999</v>
      </c>
    </row>
    <row r="23" spans="1:7" x14ac:dyDescent="0.25">
      <c r="A23" s="7" t="s">
        <v>35</v>
      </c>
      <c r="B23" s="9" t="s">
        <v>23</v>
      </c>
      <c r="C23" s="3" t="s">
        <v>4</v>
      </c>
      <c r="D23" s="3">
        <v>6.51</v>
      </c>
      <c r="E23" s="8">
        <f>D23*F20*G20</f>
        <v>54062.945999999996</v>
      </c>
    </row>
    <row r="24" spans="1:7" x14ac:dyDescent="0.25">
      <c r="A24" s="7" t="s">
        <v>50</v>
      </c>
      <c r="B24" s="9" t="s">
        <v>51</v>
      </c>
      <c r="C24" s="3" t="s">
        <v>4</v>
      </c>
      <c r="D24" s="3"/>
      <c r="E24" s="8">
        <v>0</v>
      </c>
    </row>
    <row r="25" spans="1:7" x14ac:dyDescent="0.25">
      <c r="A25" s="7" t="s">
        <v>40</v>
      </c>
      <c r="B25" s="9" t="s">
        <v>28</v>
      </c>
      <c r="C25" s="3" t="s">
        <v>29</v>
      </c>
      <c r="D25" s="3"/>
      <c r="E25" s="8">
        <v>655.21</v>
      </c>
    </row>
    <row r="26" spans="1:7" x14ac:dyDescent="0.25">
      <c r="A26" s="7" t="s">
        <v>42</v>
      </c>
      <c r="B26" s="9" t="s">
        <v>28</v>
      </c>
      <c r="C26" s="3" t="s">
        <v>29</v>
      </c>
      <c r="D26" s="3"/>
      <c r="E26" s="8">
        <v>135.16</v>
      </c>
    </row>
    <row r="27" spans="1:7" x14ac:dyDescent="0.25">
      <c r="A27" s="7" t="s">
        <v>41</v>
      </c>
      <c r="B27" s="9" t="s">
        <v>28</v>
      </c>
      <c r="C27" s="3" t="s">
        <v>29</v>
      </c>
      <c r="D27" s="3"/>
      <c r="E27" s="8">
        <v>5401.75</v>
      </c>
    </row>
    <row r="28" spans="1:7" x14ac:dyDescent="0.25">
      <c r="A28" s="7" t="s">
        <v>39</v>
      </c>
      <c r="B28" s="9" t="s">
        <v>28</v>
      </c>
      <c r="C28" s="3" t="s">
        <v>29</v>
      </c>
      <c r="D28" s="3"/>
      <c r="E28" s="8">
        <v>0</v>
      </c>
    </row>
    <row r="29" spans="1:7" x14ac:dyDescent="0.25">
      <c r="A29" s="7" t="s">
        <v>27</v>
      </c>
      <c r="B29" s="9" t="s">
        <v>28</v>
      </c>
      <c r="C29" s="3" t="s">
        <v>29</v>
      </c>
      <c r="D29" s="3"/>
      <c r="E29" s="8">
        <v>956.44</v>
      </c>
    </row>
    <row r="30" spans="1:7" x14ac:dyDescent="0.25">
      <c r="A30" s="15" t="s">
        <v>54</v>
      </c>
      <c r="B30" s="9" t="s">
        <v>55</v>
      </c>
      <c r="C30" s="3" t="s">
        <v>56</v>
      </c>
      <c r="D30" s="3">
        <v>1</v>
      </c>
      <c r="E30" s="8">
        <f>D30*333.76</f>
        <v>333.76</v>
      </c>
    </row>
    <row r="31" spans="1:7" x14ac:dyDescent="0.25">
      <c r="A31" s="20"/>
      <c r="B31" s="9"/>
      <c r="C31" s="3"/>
      <c r="D31" s="3"/>
      <c r="E31" s="8"/>
    </row>
    <row r="32" spans="1:7" s="10" customFormat="1" ht="14.25" x14ac:dyDescent="0.2">
      <c r="A32" s="21" t="s">
        <v>43</v>
      </c>
      <c r="B32" s="22"/>
      <c r="C32" s="23"/>
      <c r="D32" s="23"/>
      <c r="E32" s="24">
        <f>SUM(E22:E31)</f>
        <v>211111.11199999999</v>
      </c>
    </row>
    <row r="34" spans="1:8" ht="28.5" customHeight="1" x14ac:dyDescent="0.25">
      <c r="A34" s="81" t="s">
        <v>57</v>
      </c>
      <c r="B34" s="81"/>
      <c r="C34" s="81"/>
      <c r="D34" s="81"/>
      <c r="E34" s="81"/>
    </row>
    <row r="35" spans="1:8" ht="31.5" customHeight="1" x14ac:dyDescent="0.25">
      <c r="A35" s="72" t="s">
        <v>21</v>
      </c>
      <c r="B35" s="72"/>
      <c r="C35" s="72"/>
      <c r="D35" s="72"/>
      <c r="E35" s="72"/>
    </row>
    <row r="36" spans="1:8" x14ac:dyDescent="0.25">
      <c r="A36" s="72" t="s">
        <v>20</v>
      </c>
      <c r="B36" s="72"/>
      <c r="C36" s="72"/>
      <c r="D36" s="72"/>
      <c r="E36" s="72"/>
      <c r="F36" s="10"/>
      <c r="G36" s="10"/>
      <c r="H36" s="11"/>
    </row>
    <row r="37" spans="1:8" ht="30.75" customHeight="1" x14ac:dyDescent="0.25">
      <c r="A37" s="72" t="s">
        <v>30</v>
      </c>
      <c r="B37" s="72"/>
      <c r="C37" s="72"/>
      <c r="D37" s="72"/>
      <c r="E37" s="72"/>
    </row>
    <row r="38" spans="1:8" x14ac:dyDescent="0.25">
      <c r="A38" s="82" t="s">
        <v>5</v>
      </c>
      <c r="B38" s="82"/>
      <c r="C38" s="82"/>
      <c r="D38" s="82"/>
      <c r="E38" s="82"/>
    </row>
    <row r="39" spans="1:8" x14ac:dyDescent="0.25">
      <c r="A39" s="72" t="s">
        <v>18</v>
      </c>
      <c r="B39" s="72"/>
      <c r="C39" s="72"/>
      <c r="D39" s="72"/>
      <c r="E39" s="72"/>
    </row>
    <row r="40" spans="1:8" x14ac:dyDescent="0.25">
      <c r="A40" s="78" t="s">
        <v>45</v>
      </c>
      <c r="B40" s="78"/>
      <c r="C40" s="78"/>
      <c r="D40" s="78"/>
      <c r="E40" s="5"/>
    </row>
    <row r="41" spans="1:8" x14ac:dyDescent="0.25">
      <c r="B41" s="79" t="s">
        <v>19</v>
      </c>
      <c r="C41" s="79"/>
      <c r="D41" s="79"/>
      <c r="E41" s="6" t="s">
        <v>6</v>
      </c>
    </row>
    <row r="42" spans="1:8" x14ac:dyDescent="0.25">
      <c r="A42" s="25"/>
      <c r="B42" s="25"/>
      <c r="C42" s="25"/>
      <c r="D42" s="25"/>
      <c r="E42" s="25"/>
    </row>
    <row r="43" spans="1:8" ht="15.75" customHeight="1" x14ac:dyDescent="0.25">
      <c r="A43" s="80" t="s">
        <v>49</v>
      </c>
      <c r="B43" s="80"/>
      <c r="C43" s="80"/>
      <c r="D43" s="80"/>
      <c r="E43" s="80"/>
    </row>
    <row r="44" spans="1:8" x14ac:dyDescent="0.25">
      <c r="B44" s="79" t="s">
        <v>19</v>
      </c>
      <c r="C44" s="79"/>
      <c r="D44" s="79"/>
      <c r="E44" s="6" t="s">
        <v>6</v>
      </c>
    </row>
    <row r="46" spans="1:8" x14ac:dyDescent="0.25">
      <c r="A46" s="19" t="s">
        <v>46</v>
      </c>
    </row>
    <row r="47" spans="1:8" x14ac:dyDescent="0.25">
      <c r="A47" s="10" t="s">
        <v>31</v>
      </c>
    </row>
    <row r="48" spans="1:8" x14ac:dyDescent="0.25">
      <c r="A48" s="2" t="s">
        <v>36</v>
      </c>
      <c r="B48" s="17">
        <v>20603.919999999998</v>
      </c>
    </row>
    <row r="49" spans="1:2" x14ac:dyDescent="0.25">
      <c r="A49" s="2" t="s">
        <v>58</v>
      </c>
      <c r="B49" s="12"/>
    </row>
    <row r="50" spans="1:2" x14ac:dyDescent="0.25">
      <c r="A50" s="2" t="s">
        <v>33</v>
      </c>
      <c r="B50" s="12">
        <v>200179.23</v>
      </c>
    </row>
    <row r="51" spans="1:2" ht="30" x14ac:dyDescent="0.25">
      <c r="A51" s="27" t="s">
        <v>34</v>
      </c>
      <c r="B51" s="12">
        <f>E32</f>
        <v>211111.11199999999</v>
      </c>
    </row>
    <row r="52" spans="1:2" x14ac:dyDescent="0.25">
      <c r="A52" s="13" t="s">
        <v>32</v>
      </c>
      <c r="B52" s="17">
        <f>B48+B50-B51</f>
        <v>9672.0380000000296</v>
      </c>
    </row>
    <row r="54" spans="1:2" x14ac:dyDescent="0.25">
      <c r="B54" s="2">
        <v>20603.919999999998</v>
      </c>
    </row>
  </sheetData>
  <mergeCells count="28">
    <mergeCell ref="A40:D40"/>
    <mergeCell ref="B41:D41"/>
    <mergeCell ref="A43:E43"/>
    <mergeCell ref="B44:D44"/>
    <mergeCell ref="A34:E34"/>
    <mergeCell ref="A35:E35"/>
    <mergeCell ref="A36:E36"/>
    <mergeCell ref="A37:E37"/>
    <mergeCell ref="A38:E38"/>
    <mergeCell ref="A39:E39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3" zoomScaleSheetLayoutView="100" workbookViewId="0">
      <selection activeCell="A34" sqref="A34:E34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" style="2" customWidth="1"/>
    <col min="4" max="4" width="16.140625" style="2" customWidth="1"/>
    <col min="5" max="5" width="14.140625" style="2" customWidth="1"/>
    <col min="6" max="7" width="9.140625" style="2"/>
    <col min="8" max="8" width="16.14062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2.2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59</v>
      </c>
      <c r="B3" s="71"/>
      <c r="C3" s="71"/>
      <c r="D3" s="71"/>
      <c r="E3" s="71"/>
    </row>
    <row r="4" spans="1:5" s="1" customFormat="1" ht="15.75" x14ac:dyDescent="0.25">
      <c r="A4" s="16" t="s">
        <v>13</v>
      </c>
      <c r="B4" s="4"/>
      <c r="C4" s="4"/>
      <c r="D4" s="18"/>
      <c r="E4" s="28" t="s">
        <v>60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24</v>
      </c>
      <c r="B7" s="73"/>
      <c r="C7" s="73"/>
      <c r="D7" s="73"/>
      <c r="E7" s="73"/>
    </row>
    <row r="8" spans="1:5" x14ac:dyDescent="0.25">
      <c r="A8" s="67" t="s">
        <v>1</v>
      </c>
      <c r="B8" s="67"/>
      <c r="C8" s="67"/>
      <c r="D8" s="67"/>
      <c r="E8" s="67"/>
    </row>
    <row r="9" spans="1:5" ht="12" customHeight="1" x14ac:dyDescent="0.25">
      <c r="A9" s="72" t="s">
        <v>47</v>
      </c>
      <c r="B9" s="72"/>
      <c r="C9" s="72"/>
      <c r="D9" s="72"/>
      <c r="E9" s="72"/>
    </row>
    <row r="10" spans="1:5" ht="27" customHeight="1" x14ac:dyDescent="0.25">
      <c r="A10" s="75" t="s">
        <v>14</v>
      </c>
      <c r="B10" s="76"/>
      <c r="C10" s="76"/>
      <c r="D10" s="76"/>
      <c r="E10" s="76"/>
    </row>
    <row r="11" spans="1:5" ht="32.25" customHeight="1" x14ac:dyDescent="0.25">
      <c r="A11" s="72" t="s">
        <v>48</v>
      </c>
      <c r="B11" s="72"/>
      <c r="C11" s="72"/>
      <c r="D11" s="72"/>
      <c r="E11" s="72"/>
    </row>
    <row r="12" spans="1:5" ht="18" customHeight="1" x14ac:dyDescent="0.25">
      <c r="A12" s="67" t="s">
        <v>15</v>
      </c>
      <c r="B12" s="77"/>
      <c r="C12" s="77"/>
      <c r="D12" s="77"/>
      <c r="E12" s="77"/>
    </row>
    <row r="13" spans="1:5" ht="17.25" customHeight="1" x14ac:dyDescent="0.25">
      <c r="A13" s="72" t="s">
        <v>22</v>
      </c>
      <c r="B13" s="72"/>
      <c r="C13" s="72"/>
      <c r="D13" s="72"/>
      <c r="E13" s="72"/>
    </row>
    <row r="14" spans="1:5" ht="17.25" customHeight="1" x14ac:dyDescent="0.25">
      <c r="A14" s="67" t="s">
        <v>2</v>
      </c>
      <c r="B14" s="77"/>
      <c r="C14" s="77"/>
      <c r="D14" s="77"/>
      <c r="E14" s="77"/>
    </row>
    <row r="15" spans="1:5" ht="18.75" customHeight="1" x14ac:dyDescent="0.25">
      <c r="A15" s="72" t="s">
        <v>44</v>
      </c>
      <c r="B15" s="72"/>
      <c r="C15" s="72"/>
      <c r="D15" s="72"/>
      <c r="E15" s="72"/>
    </row>
    <row r="16" spans="1:5" x14ac:dyDescent="0.25">
      <c r="A16" s="67" t="s">
        <v>16</v>
      </c>
      <c r="B16" s="77"/>
      <c r="C16" s="77"/>
      <c r="D16" s="77"/>
      <c r="E16" s="77"/>
    </row>
    <row r="17" spans="1:7" ht="30.6" customHeight="1" x14ac:dyDescent="0.25">
      <c r="A17" s="72" t="s">
        <v>17</v>
      </c>
      <c r="B17" s="72"/>
      <c r="C17" s="72"/>
      <c r="D17" s="72"/>
      <c r="E17" s="72"/>
    </row>
    <row r="18" spans="1:7" ht="61.5" customHeight="1" x14ac:dyDescent="0.25">
      <c r="A18" s="72" t="s">
        <v>25</v>
      </c>
      <c r="B18" s="72"/>
      <c r="C18" s="72"/>
      <c r="D18" s="72"/>
      <c r="E18" s="72"/>
    </row>
    <row r="19" spans="1:7" ht="38.25" customHeight="1" x14ac:dyDescent="0.25">
      <c r="A19" s="74" t="s">
        <v>26</v>
      </c>
      <c r="B19" s="74"/>
      <c r="C19" s="74"/>
      <c r="D19" s="74"/>
      <c r="E19" s="74"/>
    </row>
    <row r="20" spans="1:7" x14ac:dyDescent="0.25">
      <c r="A20" s="74"/>
      <c r="B20" s="74"/>
      <c r="C20" s="74"/>
      <c r="D20" s="74"/>
      <c r="E20" s="74"/>
      <c r="F20" s="2">
        <v>2768.2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38</v>
      </c>
      <c r="B22" s="9" t="s">
        <v>37</v>
      </c>
      <c r="C22" s="3" t="s">
        <v>4</v>
      </c>
      <c r="D22" s="3">
        <v>18.010000000000002</v>
      </c>
      <c r="E22" s="8">
        <f>D22*F20*G20</f>
        <v>149565.84599999999</v>
      </c>
    </row>
    <row r="23" spans="1:7" x14ac:dyDescent="0.25">
      <c r="A23" s="7" t="s">
        <v>35</v>
      </c>
      <c r="B23" s="9" t="s">
        <v>23</v>
      </c>
      <c r="C23" s="3" t="s">
        <v>4</v>
      </c>
      <c r="D23" s="3">
        <v>6.51</v>
      </c>
      <c r="E23" s="8">
        <f>D23*F20*G20</f>
        <v>54062.945999999996</v>
      </c>
    </row>
    <row r="24" spans="1:7" x14ac:dyDescent="0.25">
      <c r="A24" s="7" t="s">
        <v>50</v>
      </c>
      <c r="B24" s="9" t="s">
        <v>51</v>
      </c>
      <c r="C24" s="3" t="s">
        <v>4</v>
      </c>
      <c r="D24" s="3"/>
      <c r="E24" s="8">
        <v>0</v>
      </c>
    </row>
    <row r="25" spans="1:7" x14ac:dyDescent="0.25">
      <c r="A25" s="7" t="s">
        <v>40</v>
      </c>
      <c r="B25" s="9" t="s">
        <v>61</v>
      </c>
      <c r="C25" s="3" t="s">
        <v>29</v>
      </c>
      <c r="D25" s="3"/>
      <c r="E25" s="8">
        <v>18272.87</v>
      </c>
    </row>
    <row r="26" spans="1:7" x14ac:dyDescent="0.25">
      <c r="A26" s="7" t="s">
        <v>42</v>
      </c>
      <c r="B26" s="9" t="s">
        <v>61</v>
      </c>
      <c r="C26" s="3" t="s">
        <v>29</v>
      </c>
      <c r="D26" s="3"/>
      <c r="E26" s="8">
        <v>3768.9</v>
      </c>
    </row>
    <row r="27" spans="1:7" x14ac:dyDescent="0.25">
      <c r="A27" s="7" t="s">
        <v>41</v>
      </c>
      <c r="B27" s="9" t="s">
        <v>61</v>
      </c>
      <c r="C27" s="3" t="s">
        <v>29</v>
      </c>
      <c r="D27" s="3"/>
      <c r="E27" s="8">
        <v>6039.42</v>
      </c>
    </row>
    <row r="28" spans="1:7" x14ac:dyDescent="0.25">
      <c r="A28" s="7" t="s">
        <v>39</v>
      </c>
      <c r="B28" s="9" t="s">
        <v>61</v>
      </c>
      <c r="C28" s="3" t="s">
        <v>29</v>
      </c>
      <c r="D28" s="3"/>
      <c r="E28" s="8">
        <v>0</v>
      </c>
    </row>
    <row r="29" spans="1:7" x14ac:dyDescent="0.25">
      <c r="A29" s="7" t="s">
        <v>27</v>
      </c>
      <c r="B29" s="9" t="s">
        <v>61</v>
      </c>
      <c r="C29" s="3" t="s">
        <v>29</v>
      </c>
      <c r="D29" s="3"/>
      <c r="E29" s="8">
        <v>4298.76</v>
      </c>
    </row>
    <row r="30" spans="1:7" x14ac:dyDescent="0.25">
      <c r="A30" s="15" t="s">
        <v>65</v>
      </c>
      <c r="B30" s="9" t="s">
        <v>66</v>
      </c>
      <c r="C30" s="3" t="s">
        <v>67</v>
      </c>
      <c r="D30" s="3">
        <v>3</v>
      </c>
      <c r="E30" s="8">
        <f>D30*333.76</f>
        <v>1001.28</v>
      </c>
    </row>
    <row r="31" spans="1:7" x14ac:dyDescent="0.25">
      <c r="A31" s="20"/>
      <c r="B31" s="9"/>
      <c r="C31" s="3"/>
      <c r="D31" s="3"/>
      <c r="E31" s="8"/>
    </row>
    <row r="32" spans="1:7" s="10" customFormat="1" ht="14.25" x14ac:dyDescent="0.2">
      <c r="A32" s="21" t="s">
        <v>43</v>
      </c>
      <c r="B32" s="22"/>
      <c r="C32" s="23"/>
      <c r="D32" s="23"/>
      <c r="E32" s="24">
        <f>SUM(E22:E31)</f>
        <v>237010.022</v>
      </c>
    </row>
    <row r="34" spans="1:8" ht="28.5" customHeight="1" x14ac:dyDescent="0.25">
      <c r="A34" s="81" t="s">
        <v>69</v>
      </c>
      <c r="B34" s="81"/>
      <c r="C34" s="81"/>
      <c r="D34" s="81"/>
      <c r="E34" s="81"/>
    </row>
    <row r="35" spans="1:8" ht="31.5" customHeight="1" x14ac:dyDescent="0.25">
      <c r="A35" s="72" t="s">
        <v>21</v>
      </c>
      <c r="B35" s="72"/>
      <c r="C35" s="72"/>
      <c r="D35" s="72"/>
      <c r="E35" s="72"/>
    </row>
    <row r="36" spans="1:8" x14ac:dyDescent="0.25">
      <c r="A36" s="72" t="s">
        <v>20</v>
      </c>
      <c r="B36" s="72"/>
      <c r="C36" s="72"/>
      <c r="D36" s="72"/>
      <c r="E36" s="72"/>
      <c r="F36" s="10"/>
      <c r="G36" s="10"/>
      <c r="H36" s="11"/>
    </row>
    <row r="37" spans="1:8" ht="30.75" customHeight="1" x14ac:dyDescent="0.25">
      <c r="A37" s="72" t="s">
        <v>30</v>
      </c>
      <c r="B37" s="72"/>
      <c r="C37" s="72"/>
      <c r="D37" s="72"/>
      <c r="E37" s="72"/>
    </row>
    <row r="38" spans="1:8" x14ac:dyDescent="0.25">
      <c r="A38" s="82" t="s">
        <v>5</v>
      </c>
      <c r="B38" s="82"/>
      <c r="C38" s="82"/>
      <c r="D38" s="82"/>
      <c r="E38" s="82"/>
    </row>
    <row r="39" spans="1:8" x14ac:dyDescent="0.25">
      <c r="A39" s="72" t="s">
        <v>18</v>
      </c>
      <c r="B39" s="72"/>
      <c r="C39" s="72"/>
      <c r="D39" s="72"/>
      <c r="E39" s="72"/>
    </row>
    <row r="40" spans="1:8" x14ac:dyDescent="0.25">
      <c r="A40" s="78" t="s">
        <v>45</v>
      </c>
      <c r="B40" s="78"/>
      <c r="C40" s="78"/>
      <c r="D40" s="78"/>
      <c r="E40" s="5"/>
    </row>
    <row r="41" spans="1:8" x14ac:dyDescent="0.25">
      <c r="B41" s="79" t="s">
        <v>19</v>
      </c>
      <c r="C41" s="79"/>
      <c r="D41" s="79"/>
      <c r="E41" s="6" t="s">
        <v>6</v>
      </c>
    </row>
    <row r="42" spans="1:8" x14ac:dyDescent="0.25">
      <c r="A42" s="30"/>
      <c r="B42" s="30"/>
      <c r="C42" s="30"/>
      <c r="D42" s="30"/>
      <c r="E42" s="30"/>
    </row>
    <row r="43" spans="1:8" ht="15.75" customHeight="1" x14ac:dyDescent="0.25">
      <c r="A43" s="80" t="s">
        <v>49</v>
      </c>
      <c r="B43" s="80"/>
      <c r="C43" s="80"/>
      <c r="D43" s="80"/>
      <c r="E43" s="80"/>
    </row>
    <row r="44" spans="1:8" x14ac:dyDescent="0.25">
      <c r="B44" s="79" t="s">
        <v>19</v>
      </c>
      <c r="C44" s="79"/>
      <c r="D44" s="79"/>
      <c r="E44" s="6" t="s">
        <v>6</v>
      </c>
    </row>
    <row r="46" spans="1:8" x14ac:dyDescent="0.25">
      <c r="A46" s="19" t="s">
        <v>46</v>
      </c>
    </row>
    <row r="47" spans="1:8" x14ac:dyDescent="0.25">
      <c r="A47" s="10" t="s">
        <v>31</v>
      </c>
    </row>
    <row r="48" spans="1:8" x14ac:dyDescent="0.25">
      <c r="A48" s="2" t="s">
        <v>36</v>
      </c>
      <c r="B48" s="17">
        <f>'1кв'!B52</f>
        <v>9672.0380000000296</v>
      </c>
    </row>
    <row r="49" spans="1:2" x14ac:dyDescent="0.25">
      <c r="A49" s="2" t="s">
        <v>68</v>
      </c>
      <c r="B49" s="12"/>
    </row>
    <row r="50" spans="1:2" x14ac:dyDescent="0.25">
      <c r="A50" s="2" t="s">
        <v>33</v>
      </c>
      <c r="B50" s="12">
        <f>233494.22-524.49</f>
        <v>232969.73</v>
      </c>
    </row>
    <row r="51" spans="1:2" ht="30" x14ac:dyDescent="0.25">
      <c r="A51" s="29" t="s">
        <v>34</v>
      </c>
      <c r="B51" s="12">
        <f>E32</f>
        <v>237010.022</v>
      </c>
    </row>
    <row r="52" spans="1:2" x14ac:dyDescent="0.25">
      <c r="A52" s="13" t="s">
        <v>32</v>
      </c>
      <c r="B52" s="17">
        <f>B48+B50-B51</f>
        <v>5631.7460000000428</v>
      </c>
    </row>
    <row r="54" spans="1:2" x14ac:dyDescent="0.25">
      <c r="B54" s="2">
        <v>20603.919999999998</v>
      </c>
    </row>
  </sheetData>
  <mergeCells count="28">
    <mergeCell ref="A40:D40"/>
    <mergeCell ref="B41:D41"/>
    <mergeCell ref="A43:E43"/>
    <mergeCell ref="B44:D44"/>
    <mergeCell ref="A34:E34"/>
    <mergeCell ref="A35:E35"/>
    <mergeCell ref="A36:E36"/>
    <mergeCell ref="A37:E37"/>
    <mergeCell ref="A38:E38"/>
    <mergeCell ref="A39:E39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BreakPreview" topLeftCell="A28" zoomScaleSheetLayoutView="100" workbookViewId="0">
      <selection activeCell="E46" sqref="E4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" style="2" customWidth="1"/>
    <col min="4" max="4" width="16.140625" style="2" customWidth="1"/>
    <col min="5" max="5" width="14.140625" style="2" customWidth="1"/>
    <col min="6" max="7" width="9.140625" style="2"/>
    <col min="8" max="8" width="16.14062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2.2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62</v>
      </c>
      <c r="B3" s="71"/>
      <c r="C3" s="71"/>
      <c r="D3" s="71"/>
      <c r="E3" s="71"/>
    </row>
    <row r="4" spans="1:5" s="1" customFormat="1" ht="15.75" x14ac:dyDescent="0.25">
      <c r="A4" s="16" t="s">
        <v>13</v>
      </c>
      <c r="B4" s="4"/>
      <c r="C4" s="4"/>
      <c r="D4" s="18"/>
      <c r="E4" s="28" t="s">
        <v>63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24</v>
      </c>
      <c r="B7" s="73"/>
      <c r="C7" s="73"/>
      <c r="D7" s="73"/>
      <c r="E7" s="73"/>
    </row>
    <row r="8" spans="1:5" x14ac:dyDescent="0.25">
      <c r="A8" s="67" t="s">
        <v>1</v>
      </c>
      <c r="B8" s="67"/>
      <c r="C8" s="67"/>
      <c r="D8" s="67"/>
      <c r="E8" s="67"/>
    </row>
    <row r="9" spans="1:5" ht="12" customHeight="1" x14ac:dyDescent="0.25">
      <c r="A9" s="72" t="s">
        <v>47</v>
      </c>
      <c r="B9" s="72"/>
      <c r="C9" s="72"/>
      <c r="D9" s="72"/>
      <c r="E9" s="72"/>
    </row>
    <row r="10" spans="1:5" ht="27" customHeight="1" x14ac:dyDescent="0.25">
      <c r="A10" s="75" t="s">
        <v>14</v>
      </c>
      <c r="B10" s="76"/>
      <c r="C10" s="76"/>
      <c r="D10" s="76"/>
      <c r="E10" s="76"/>
    </row>
    <row r="11" spans="1:5" ht="32.25" customHeight="1" x14ac:dyDescent="0.25">
      <c r="A11" s="72" t="s">
        <v>48</v>
      </c>
      <c r="B11" s="72"/>
      <c r="C11" s="72"/>
      <c r="D11" s="72"/>
      <c r="E11" s="72"/>
    </row>
    <row r="12" spans="1:5" ht="18" customHeight="1" x14ac:dyDescent="0.25">
      <c r="A12" s="67" t="s">
        <v>15</v>
      </c>
      <c r="B12" s="77"/>
      <c r="C12" s="77"/>
      <c r="D12" s="77"/>
      <c r="E12" s="77"/>
    </row>
    <row r="13" spans="1:5" ht="17.25" customHeight="1" x14ac:dyDescent="0.25">
      <c r="A13" s="72" t="s">
        <v>22</v>
      </c>
      <c r="B13" s="72"/>
      <c r="C13" s="72"/>
      <c r="D13" s="72"/>
      <c r="E13" s="72"/>
    </row>
    <row r="14" spans="1:5" ht="17.25" customHeight="1" x14ac:dyDescent="0.25">
      <c r="A14" s="67" t="s">
        <v>2</v>
      </c>
      <c r="B14" s="77"/>
      <c r="C14" s="77"/>
      <c r="D14" s="77"/>
      <c r="E14" s="77"/>
    </row>
    <row r="15" spans="1:5" ht="18.75" customHeight="1" x14ac:dyDescent="0.25">
      <c r="A15" s="72" t="s">
        <v>44</v>
      </c>
      <c r="B15" s="72"/>
      <c r="C15" s="72"/>
      <c r="D15" s="72"/>
      <c r="E15" s="72"/>
    </row>
    <row r="16" spans="1:5" x14ac:dyDescent="0.25">
      <c r="A16" s="67" t="s">
        <v>16</v>
      </c>
      <c r="B16" s="77"/>
      <c r="C16" s="77"/>
      <c r="D16" s="77"/>
      <c r="E16" s="77"/>
    </row>
    <row r="17" spans="1:7" ht="30.6" customHeight="1" x14ac:dyDescent="0.25">
      <c r="A17" s="72" t="s">
        <v>17</v>
      </c>
      <c r="B17" s="72"/>
      <c r="C17" s="72"/>
      <c r="D17" s="72"/>
      <c r="E17" s="72"/>
    </row>
    <row r="18" spans="1:7" ht="61.5" customHeight="1" x14ac:dyDescent="0.25">
      <c r="A18" s="72" t="s">
        <v>25</v>
      </c>
      <c r="B18" s="72"/>
      <c r="C18" s="72"/>
      <c r="D18" s="72"/>
      <c r="E18" s="72"/>
    </row>
    <row r="19" spans="1:7" ht="38.25" customHeight="1" x14ac:dyDescent="0.25">
      <c r="A19" s="74" t="s">
        <v>26</v>
      </c>
      <c r="B19" s="74"/>
      <c r="C19" s="74"/>
      <c r="D19" s="74"/>
      <c r="E19" s="74"/>
    </row>
    <row r="20" spans="1:7" x14ac:dyDescent="0.25">
      <c r="A20" s="74"/>
      <c r="B20" s="74"/>
      <c r="C20" s="74"/>
      <c r="D20" s="74"/>
      <c r="E20" s="74"/>
      <c r="F20" s="2">
        <v>2768.2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38</v>
      </c>
      <c r="B22" s="9" t="s">
        <v>37</v>
      </c>
      <c r="C22" s="3" t="s">
        <v>4</v>
      </c>
      <c r="D22" s="3">
        <v>18.71</v>
      </c>
      <c r="E22" s="8">
        <f>D22*F20*G20</f>
        <v>155379.06599999999</v>
      </c>
    </row>
    <row r="23" spans="1:7" x14ac:dyDescent="0.25">
      <c r="A23" s="7" t="s">
        <v>35</v>
      </c>
      <c r="B23" s="9" t="s">
        <v>23</v>
      </c>
      <c r="C23" s="3" t="s">
        <v>4</v>
      </c>
      <c r="D23" s="3">
        <v>7.13</v>
      </c>
      <c r="E23" s="8">
        <f>D23*F20*G20</f>
        <v>59211.797999999995</v>
      </c>
    </row>
    <row r="24" spans="1:7" x14ac:dyDescent="0.25">
      <c r="A24" s="7" t="s">
        <v>50</v>
      </c>
      <c r="B24" s="9" t="s">
        <v>51</v>
      </c>
      <c r="C24" s="3" t="s">
        <v>4</v>
      </c>
      <c r="D24" s="3"/>
      <c r="E24" s="8">
        <v>0</v>
      </c>
    </row>
    <row r="25" spans="1:7" x14ac:dyDescent="0.25">
      <c r="A25" s="7" t="s">
        <v>40</v>
      </c>
      <c r="B25" s="9" t="s">
        <v>64</v>
      </c>
      <c r="C25" s="3" t="s">
        <v>29</v>
      </c>
      <c r="D25" s="3"/>
      <c r="E25" s="8"/>
    </row>
    <row r="26" spans="1:7" x14ac:dyDescent="0.25">
      <c r="A26" s="7" t="s">
        <v>42</v>
      </c>
      <c r="B26" s="9" t="s">
        <v>64</v>
      </c>
      <c r="C26" s="3" t="s">
        <v>29</v>
      </c>
      <c r="D26" s="3"/>
      <c r="E26" s="8"/>
    </row>
    <row r="27" spans="1:7" x14ac:dyDescent="0.25">
      <c r="A27" s="7" t="s">
        <v>41</v>
      </c>
      <c r="B27" s="9" t="s">
        <v>64</v>
      </c>
      <c r="C27" s="3" t="s">
        <v>29</v>
      </c>
      <c r="D27" s="3"/>
      <c r="E27" s="8">
        <v>8572.16</v>
      </c>
    </row>
    <row r="28" spans="1:7" x14ac:dyDescent="0.25">
      <c r="A28" s="7" t="s">
        <v>39</v>
      </c>
      <c r="B28" s="9" t="s">
        <v>64</v>
      </c>
      <c r="C28" s="3" t="s">
        <v>29</v>
      </c>
      <c r="D28" s="3"/>
      <c r="E28" s="8">
        <v>0</v>
      </c>
    </row>
    <row r="29" spans="1:7" x14ac:dyDescent="0.25">
      <c r="A29" s="7" t="s">
        <v>27</v>
      </c>
      <c r="B29" s="9" t="s">
        <v>64</v>
      </c>
      <c r="C29" s="3" t="s">
        <v>29</v>
      </c>
      <c r="D29" s="3"/>
      <c r="E29" s="8">
        <v>2109.1799999999998</v>
      </c>
    </row>
    <row r="30" spans="1:7" x14ac:dyDescent="0.25">
      <c r="A30" s="15" t="s">
        <v>70</v>
      </c>
      <c r="B30" s="9" t="s">
        <v>73</v>
      </c>
      <c r="C30" s="3" t="s">
        <v>67</v>
      </c>
      <c r="D30" s="35">
        <v>1.5</v>
      </c>
      <c r="E30" s="8">
        <f>D30*333.76</f>
        <v>500.64</v>
      </c>
    </row>
    <row r="31" spans="1:7" x14ac:dyDescent="0.25">
      <c r="A31" s="15" t="s">
        <v>71</v>
      </c>
      <c r="B31" s="9" t="s">
        <v>72</v>
      </c>
      <c r="C31" s="3" t="s">
        <v>67</v>
      </c>
      <c r="D31" s="35">
        <v>1</v>
      </c>
      <c r="E31" s="8">
        <f>D31*333.76</f>
        <v>333.76</v>
      </c>
    </row>
    <row r="32" spans="1:7" ht="30" x14ac:dyDescent="0.25">
      <c r="A32" s="15" t="s">
        <v>76</v>
      </c>
      <c r="B32" s="9" t="s">
        <v>72</v>
      </c>
      <c r="C32" s="3" t="s">
        <v>67</v>
      </c>
      <c r="D32" s="35">
        <v>16</v>
      </c>
      <c r="E32" s="8">
        <f>D32*333.76</f>
        <v>5340.16</v>
      </c>
    </row>
    <row r="33" spans="1:8" s="10" customFormat="1" ht="14.25" x14ac:dyDescent="0.2">
      <c r="A33" s="21" t="s">
        <v>43</v>
      </c>
      <c r="B33" s="22"/>
      <c r="C33" s="23"/>
      <c r="D33" s="23"/>
      <c r="E33" s="24">
        <f>SUM(E22:E32)</f>
        <v>231446.76400000002</v>
      </c>
    </row>
    <row r="35" spans="1:8" ht="28.5" customHeight="1" x14ac:dyDescent="0.25">
      <c r="A35" s="81" t="s">
        <v>74</v>
      </c>
      <c r="B35" s="81"/>
      <c r="C35" s="81"/>
      <c r="D35" s="81"/>
      <c r="E35" s="81"/>
    </row>
    <row r="36" spans="1:8" ht="31.5" customHeight="1" x14ac:dyDescent="0.25">
      <c r="A36" s="72" t="s">
        <v>21</v>
      </c>
      <c r="B36" s="72"/>
      <c r="C36" s="72"/>
      <c r="D36" s="72"/>
      <c r="E36" s="72"/>
    </row>
    <row r="37" spans="1:8" x14ac:dyDescent="0.25">
      <c r="A37" s="72" t="s">
        <v>20</v>
      </c>
      <c r="B37" s="72"/>
      <c r="C37" s="72"/>
      <c r="D37" s="72"/>
      <c r="E37" s="72"/>
      <c r="F37" s="10"/>
      <c r="G37" s="10"/>
      <c r="H37" s="11"/>
    </row>
    <row r="38" spans="1:8" ht="30.75" customHeight="1" x14ac:dyDescent="0.25">
      <c r="A38" s="72" t="s">
        <v>30</v>
      </c>
      <c r="B38" s="72"/>
      <c r="C38" s="72"/>
      <c r="D38" s="72"/>
      <c r="E38" s="72"/>
    </row>
    <row r="39" spans="1:8" x14ac:dyDescent="0.25">
      <c r="A39" s="82" t="s">
        <v>5</v>
      </c>
      <c r="B39" s="82"/>
      <c r="C39" s="82"/>
      <c r="D39" s="82"/>
      <c r="E39" s="82"/>
    </row>
    <row r="40" spans="1:8" x14ac:dyDescent="0.25">
      <c r="A40" s="72" t="s">
        <v>18</v>
      </c>
      <c r="B40" s="72"/>
      <c r="C40" s="72"/>
      <c r="D40" s="72"/>
      <c r="E40" s="72"/>
    </row>
    <row r="41" spans="1:8" x14ac:dyDescent="0.25">
      <c r="A41" s="78" t="s">
        <v>45</v>
      </c>
      <c r="B41" s="78"/>
      <c r="C41" s="78"/>
      <c r="D41" s="78"/>
      <c r="E41" s="5"/>
    </row>
    <row r="42" spans="1:8" x14ac:dyDescent="0.25">
      <c r="B42" s="79" t="s">
        <v>19</v>
      </c>
      <c r="C42" s="79"/>
      <c r="D42" s="79"/>
      <c r="E42" s="6" t="s">
        <v>6</v>
      </c>
    </row>
    <row r="43" spans="1:8" x14ac:dyDescent="0.25">
      <c r="A43" s="30"/>
      <c r="B43" s="30"/>
      <c r="C43" s="30"/>
      <c r="D43" s="30"/>
      <c r="E43" s="30"/>
    </row>
    <row r="44" spans="1:8" ht="15.75" customHeight="1" x14ac:dyDescent="0.25">
      <c r="A44" s="80" t="s">
        <v>49</v>
      </c>
      <c r="B44" s="80"/>
      <c r="C44" s="80"/>
      <c r="D44" s="80"/>
      <c r="E44" s="80"/>
    </row>
    <row r="45" spans="1:8" x14ac:dyDescent="0.25">
      <c r="B45" s="79" t="s">
        <v>19</v>
      </c>
      <c r="C45" s="79"/>
      <c r="D45" s="79"/>
      <c r="E45" s="6" t="s">
        <v>6</v>
      </c>
    </row>
    <row r="47" spans="1:8" x14ac:dyDescent="0.25">
      <c r="A47" s="19" t="s">
        <v>46</v>
      </c>
    </row>
    <row r="48" spans="1:8" x14ac:dyDescent="0.25">
      <c r="A48" s="10" t="s">
        <v>31</v>
      </c>
    </row>
    <row r="49" spans="1:2" x14ac:dyDescent="0.25">
      <c r="A49" s="2" t="s">
        <v>36</v>
      </c>
      <c r="B49" s="17">
        <f>'2кв'!B52</f>
        <v>5631.7460000000428</v>
      </c>
    </row>
    <row r="50" spans="1:2" x14ac:dyDescent="0.25">
      <c r="A50" s="2" t="s">
        <v>75</v>
      </c>
      <c r="B50" s="12"/>
    </row>
    <row r="51" spans="1:2" x14ac:dyDescent="0.25">
      <c r="A51" s="2" t="s">
        <v>33</v>
      </c>
      <c r="B51" s="12">
        <f>267973.35-451.46</f>
        <v>267521.88999999996</v>
      </c>
    </row>
    <row r="52" spans="1:2" ht="30" x14ac:dyDescent="0.25">
      <c r="A52" s="29" t="s">
        <v>34</v>
      </c>
      <c r="B52" s="12">
        <f>E33</f>
        <v>231446.76400000002</v>
      </c>
    </row>
    <row r="53" spans="1:2" x14ac:dyDescent="0.25">
      <c r="A53" s="13" t="s">
        <v>32</v>
      </c>
      <c r="B53" s="17">
        <f>B49+B51-B52</f>
        <v>41706.871999999974</v>
      </c>
    </row>
  </sheetData>
  <mergeCells count="28">
    <mergeCell ref="A41:D41"/>
    <mergeCell ref="B42:D42"/>
    <mergeCell ref="A44:E44"/>
    <mergeCell ref="B45:D45"/>
    <mergeCell ref="A35:E35"/>
    <mergeCell ref="A36:E36"/>
    <mergeCell ref="A37:E37"/>
    <mergeCell ref="A38:E38"/>
    <mergeCell ref="A39:E39"/>
    <mergeCell ref="A40:E40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15" zoomScaleSheetLayoutView="100" workbookViewId="0">
      <selection activeCell="B50" sqref="B5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" style="2" customWidth="1"/>
    <col min="4" max="4" width="16.140625" style="2" customWidth="1"/>
    <col min="5" max="5" width="14.140625" style="2" customWidth="1"/>
    <col min="6" max="7" width="9.140625" style="2"/>
    <col min="8" max="8" width="16.14062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2.2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77</v>
      </c>
      <c r="B3" s="71"/>
      <c r="C3" s="71"/>
      <c r="D3" s="71"/>
      <c r="E3" s="71"/>
    </row>
    <row r="4" spans="1:5" s="1" customFormat="1" ht="15.75" x14ac:dyDescent="0.25">
      <c r="A4" s="16" t="s">
        <v>13</v>
      </c>
      <c r="B4" s="4"/>
      <c r="C4" s="4"/>
      <c r="D4" s="2"/>
      <c r="E4" s="28">
        <v>46022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73" t="s">
        <v>24</v>
      </c>
      <c r="B7" s="73"/>
      <c r="C7" s="73"/>
      <c r="D7" s="73"/>
      <c r="E7" s="73"/>
    </row>
    <row r="8" spans="1:5" x14ac:dyDescent="0.25">
      <c r="A8" s="67" t="s">
        <v>1</v>
      </c>
      <c r="B8" s="67"/>
      <c r="C8" s="67"/>
      <c r="D8" s="67"/>
      <c r="E8" s="67"/>
    </row>
    <row r="9" spans="1:5" ht="12" customHeight="1" x14ac:dyDescent="0.25">
      <c r="A9" s="72" t="s">
        <v>47</v>
      </c>
      <c r="B9" s="72"/>
      <c r="C9" s="72"/>
      <c r="D9" s="72"/>
      <c r="E9" s="72"/>
    </row>
    <row r="10" spans="1:5" ht="27" customHeight="1" x14ac:dyDescent="0.25">
      <c r="A10" s="75" t="s">
        <v>14</v>
      </c>
      <c r="B10" s="76"/>
      <c r="C10" s="76"/>
      <c r="D10" s="76"/>
      <c r="E10" s="76"/>
    </row>
    <row r="11" spans="1:5" ht="32.25" customHeight="1" x14ac:dyDescent="0.25">
      <c r="A11" s="72" t="s">
        <v>48</v>
      </c>
      <c r="B11" s="72"/>
      <c r="C11" s="72"/>
      <c r="D11" s="72"/>
      <c r="E11" s="72"/>
    </row>
    <row r="12" spans="1:5" ht="18" customHeight="1" x14ac:dyDescent="0.25">
      <c r="A12" s="67" t="s">
        <v>15</v>
      </c>
      <c r="B12" s="77"/>
      <c r="C12" s="77"/>
      <c r="D12" s="77"/>
      <c r="E12" s="77"/>
    </row>
    <row r="13" spans="1:5" ht="17.25" customHeight="1" x14ac:dyDescent="0.25">
      <c r="A13" s="72" t="s">
        <v>22</v>
      </c>
      <c r="B13" s="72"/>
      <c r="C13" s="72"/>
      <c r="D13" s="72"/>
      <c r="E13" s="72"/>
    </row>
    <row r="14" spans="1:5" ht="17.25" customHeight="1" x14ac:dyDescent="0.25">
      <c r="A14" s="67" t="s">
        <v>2</v>
      </c>
      <c r="B14" s="77"/>
      <c r="C14" s="77"/>
      <c r="D14" s="77"/>
      <c r="E14" s="77"/>
    </row>
    <row r="15" spans="1:5" ht="18.75" customHeight="1" x14ac:dyDescent="0.25">
      <c r="A15" s="72" t="s">
        <v>44</v>
      </c>
      <c r="B15" s="72"/>
      <c r="C15" s="72"/>
      <c r="D15" s="72"/>
      <c r="E15" s="72"/>
    </row>
    <row r="16" spans="1:5" x14ac:dyDescent="0.25">
      <c r="A16" s="67" t="s">
        <v>16</v>
      </c>
      <c r="B16" s="77"/>
      <c r="C16" s="77"/>
      <c r="D16" s="77"/>
      <c r="E16" s="77"/>
    </row>
    <row r="17" spans="1:7" ht="30.6" customHeight="1" x14ac:dyDescent="0.25">
      <c r="A17" s="72" t="s">
        <v>17</v>
      </c>
      <c r="B17" s="72"/>
      <c r="C17" s="72"/>
      <c r="D17" s="72"/>
      <c r="E17" s="72"/>
    </row>
    <row r="18" spans="1:7" ht="61.5" customHeight="1" x14ac:dyDescent="0.25">
      <c r="A18" s="72" t="s">
        <v>25</v>
      </c>
      <c r="B18" s="72"/>
      <c r="C18" s="72"/>
      <c r="D18" s="72"/>
      <c r="E18" s="72"/>
    </row>
    <row r="19" spans="1:7" ht="38.25" customHeight="1" x14ac:dyDescent="0.25">
      <c r="A19" s="74" t="s">
        <v>26</v>
      </c>
      <c r="B19" s="74"/>
      <c r="C19" s="74"/>
      <c r="D19" s="74"/>
      <c r="E19" s="74"/>
    </row>
    <row r="20" spans="1:7" x14ac:dyDescent="0.25">
      <c r="A20" s="74"/>
      <c r="B20" s="74"/>
      <c r="C20" s="74"/>
      <c r="D20" s="74"/>
      <c r="E20" s="74"/>
      <c r="F20" s="2">
        <v>2768.2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4" t="s">
        <v>38</v>
      </c>
      <c r="B22" s="9" t="s">
        <v>37</v>
      </c>
      <c r="C22" s="3" t="s">
        <v>4</v>
      </c>
      <c r="D22" s="3">
        <v>18.71</v>
      </c>
      <c r="E22" s="8">
        <f>D22*F20*G20</f>
        <v>155379.06599999999</v>
      </c>
    </row>
    <row r="23" spans="1:7" x14ac:dyDescent="0.25">
      <c r="A23" s="7" t="s">
        <v>35</v>
      </c>
      <c r="B23" s="9" t="s">
        <v>23</v>
      </c>
      <c r="C23" s="3" t="s">
        <v>4</v>
      </c>
      <c r="D23" s="3">
        <v>7.13</v>
      </c>
      <c r="E23" s="8">
        <f>D23*F20*G20</f>
        <v>59211.797999999995</v>
      </c>
    </row>
    <row r="24" spans="1:7" x14ac:dyDescent="0.25">
      <c r="A24" s="7" t="s">
        <v>50</v>
      </c>
      <c r="B24" s="9" t="s">
        <v>51</v>
      </c>
      <c r="C24" s="3" t="s">
        <v>4</v>
      </c>
      <c r="D24" s="3"/>
      <c r="E24" s="8"/>
    </row>
    <row r="25" spans="1:7" x14ac:dyDescent="0.25">
      <c r="A25" s="7" t="s">
        <v>40</v>
      </c>
      <c r="B25" s="9" t="s">
        <v>78</v>
      </c>
      <c r="C25" s="3" t="s">
        <v>29</v>
      </c>
      <c r="D25" s="3"/>
      <c r="E25" s="8">
        <f>3897.65*2</f>
        <v>7795.3</v>
      </c>
    </row>
    <row r="26" spans="1:7" x14ac:dyDescent="0.25">
      <c r="A26" s="7" t="s">
        <v>42</v>
      </c>
      <c r="B26" s="9" t="s">
        <v>78</v>
      </c>
      <c r="C26" s="3" t="s">
        <v>29</v>
      </c>
      <c r="D26" s="3"/>
      <c r="E26" s="8">
        <f>766.28*2</f>
        <v>1532.56</v>
      </c>
    </row>
    <row r="27" spans="1:7" x14ac:dyDescent="0.25">
      <c r="A27" s="7" t="s">
        <v>41</v>
      </c>
      <c r="B27" s="9" t="s">
        <v>78</v>
      </c>
      <c r="C27" s="3" t="s">
        <v>29</v>
      </c>
      <c r="D27" s="3"/>
      <c r="E27" s="8">
        <f>1811.52+2125.28+4197.28</f>
        <v>8134.08</v>
      </c>
    </row>
    <row r="28" spans="1:7" x14ac:dyDescent="0.25">
      <c r="A28" s="7" t="s">
        <v>39</v>
      </c>
      <c r="B28" s="9" t="s">
        <v>78</v>
      </c>
      <c r="C28" s="3" t="s">
        <v>29</v>
      </c>
      <c r="D28" s="3"/>
      <c r="E28" s="8">
        <v>0</v>
      </c>
    </row>
    <row r="29" spans="1:7" x14ac:dyDescent="0.25">
      <c r="A29" s="7" t="s">
        <v>27</v>
      </c>
      <c r="B29" s="9" t="s">
        <v>78</v>
      </c>
      <c r="C29" s="3" t="s">
        <v>29</v>
      </c>
      <c r="D29" s="3"/>
      <c r="E29" s="8">
        <v>8691.24</v>
      </c>
    </row>
    <row r="30" spans="1:7" x14ac:dyDescent="0.25">
      <c r="A30" s="15"/>
      <c r="B30" s="9"/>
      <c r="C30" s="3"/>
      <c r="D30" s="35"/>
      <c r="E30" s="8"/>
    </row>
    <row r="31" spans="1:7" x14ac:dyDescent="0.25">
      <c r="A31" s="15"/>
      <c r="B31" s="9"/>
      <c r="C31" s="3"/>
      <c r="D31" s="35"/>
      <c r="E31" s="8"/>
    </row>
    <row r="32" spans="1:7" s="10" customFormat="1" ht="14.25" x14ac:dyDescent="0.2">
      <c r="A32" s="21" t="s">
        <v>43</v>
      </c>
      <c r="B32" s="22"/>
      <c r="C32" s="23"/>
      <c r="D32" s="23"/>
      <c r="E32" s="24">
        <f>SUM(E22:E31)</f>
        <v>240744.04399999997</v>
      </c>
    </row>
    <row r="34" spans="1:8" ht="28.5" customHeight="1" x14ac:dyDescent="0.25">
      <c r="A34" s="81" t="s">
        <v>97</v>
      </c>
      <c r="B34" s="81"/>
      <c r="C34" s="81"/>
      <c r="D34" s="81"/>
      <c r="E34" s="81"/>
    </row>
    <row r="35" spans="1:8" ht="31.5" customHeight="1" x14ac:dyDescent="0.25">
      <c r="A35" s="72" t="s">
        <v>21</v>
      </c>
      <c r="B35" s="72"/>
      <c r="C35" s="72"/>
      <c r="D35" s="72"/>
      <c r="E35" s="72"/>
    </row>
    <row r="36" spans="1:8" x14ac:dyDescent="0.25">
      <c r="A36" s="72" t="s">
        <v>20</v>
      </c>
      <c r="B36" s="72"/>
      <c r="C36" s="72"/>
      <c r="D36" s="72"/>
      <c r="E36" s="72"/>
      <c r="F36" s="10"/>
      <c r="G36" s="10"/>
      <c r="H36" s="11"/>
    </row>
    <row r="37" spans="1:8" ht="30.75" customHeight="1" x14ac:dyDescent="0.25">
      <c r="A37" s="72" t="s">
        <v>30</v>
      </c>
      <c r="B37" s="72"/>
      <c r="C37" s="72"/>
      <c r="D37" s="72"/>
      <c r="E37" s="72"/>
    </row>
    <row r="38" spans="1:8" x14ac:dyDescent="0.25">
      <c r="A38" s="82" t="s">
        <v>5</v>
      </c>
      <c r="B38" s="82"/>
      <c r="C38" s="82"/>
      <c r="D38" s="82"/>
      <c r="E38" s="82"/>
    </row>
    <row r="39" spans="1:8" x14ac:dyDescent="0.25">
      <c r="A39" s="72" t="s">
        <v>18</v>
      </c>
      <c r="B39" s="72"/>
      <c r="C39" s="72"/>
      <c r="D39" s="72"/>
      <c r="E39" s="72"/>
    </row>
    <row r="40" spans="1:8" x14ac:dyDescent="0.25">
      <c r="A40" s="78" t="s">
        <v>45</v>
      </c>
      <c r="B40" s="78"/>
      <c r="C40" s="78"/>
      <c r="D40" s="78"/>
      <c r="E40" s="5"/>
    </row>
    <row r="41" spans="1:8" x14ac:dyDescent="0.25">
      <c r="B41" s="79" t="s">
        <v>19</v>
      </c>
      <c r="C41" s="79"/>
      <c r="D41" s="79"/>
      <c r="E41" s="6" t="s">
        <v>6</v>
      </c>
    </row>
    <row r="42" spans="1:8" x14ac:dyDescent="0.25">
      <c r="A42" s="32"/>
      <c r="B42" s="32"/>
      <c r="C42" s="32"/>
      <c r="D42" s="32"/>
      <c r="E42" s="32"/>
    </row>
    <row r="43" spans="1:8" ht="15.75" customHeight="1" x14ac:dyDescent="0.25">
      <c r="A43" s="80" t="s">
        <v>49</v>
      </c>
      <c r="B43" s="80"/>
      <c r="C43" s="80"/>
      <c r="D43" s="80"/>
      <c r="E43" s="80"/>
    </row>
    <row r="44" spans="1:8" x14ac:dyDescent="0.25">
      <c r="B44" s="79" t="s">
        <v>19</v>
      </c>
      <c r="C44" s="79"/>
      <c r="D44" s="79"/>
      <c r="E44" s="6" t="s">
        <v>6</v>
      </c>
    </row>
    <row r="46" spans="1:8" x14ac:dyDescent="0.25">
      <c r="A46" s="19" t="s">
        <v>46</v>
      </c>
    </row>
    <row r="47" spans="1:8" x14ac:dyDescent="0.25">
      <c r="A47" s="10" t="s">
        <v>31</v>
      </c>
    </row>
    <row r="48" spans="1:8" x14ac:dyDescent="0.25">
      <c r="A48" s="2" t="s">
        <v>36</v>
      </c>
      <c r="B48" s="17">
        <f>'3кв'!B53</f>
        <v>41706.871999999974</v>
      </c>
    </row>
    <row r="49" spans="1:2" x14ac:dyDescent="0.25">
      <c r="A49" s="2" t="s">
        <v>98</v>
      </c>
      <c r="B49" s="12"/>
    </row>
    <row r="50" spans="1:2" x14ac:dyDescent="0.25">
      <c r="A50" s="2" t="s">
        <v>33</v>
      </c>
      <c r="B50" s="12">
        <f>227964.52-7.71</f>
        <v>227956.81</v>
      </c>
    </row>
    <row r="51" spans="1:2" ht="30" x14ac:dyDescent="0.25">
      <c r="A51" s="33" t="s">
        <v>34</v>
      </c>
      <c r="B51" s="12">
        <f>E32</f>
        <v>240744.04399999997</v>
      </c>
    </row>
    <row r="52" spans="1:2" x14ac:dyDescent="0.25">
      <c r="A52" s="13" t="s">
        <v>32</v>
      </c>
      <c r="B52" s="17">
        <f>B48+B50-B51</f>
        <v>28919.638000000006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40:D40"/>
    <mergeCell ref="B41:D41"/>
    <mergeCell ref="A43:E43"/>
    <mergeCell ref="B44:D44"/>
    <mergeCell ref="A34:E34"/>
    <mergeCell ref="A35:E35"/>
    <mergeCell ref="A36:E36"/>
    <mergeCell ref="A37:E37"/>
    <mergeCell ref="A38:E38"/>
    <mergeCell ref="A39:E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view="pageBreakPreview" topLeftCell="A17" zoomScaleSheetLayoutView="100" workbookViewId="0">
      <selection activeCell="C37" sqref="C37"/>
    </sheetView>
  </sheetViews>
  <sheetFormatPr defaultRowHeight="15.75" x14ac:dyDescent="0.25"/>
  <cols>
    <col min="1" max="1" width="10.5703125" style="37" customWidth="1"/>
    <col min="2" max="2" width="63.28515625" style="37" customWidth="1"/>
    <col min="3" max="3" width="16.140625" style="37" customWidth="1"/>
    <col min="4" max="4" width="11.85546875" style="37" customWidth="1"/>
    <col min="5" max="5" width="14.7109375" style="37" customWidth="1"/>
    <col min="6" max="6" width="12.42578125" style="37" customWidth="1"/>
    <col min="7" max="7" width="12" style="37" customWidth="1"/>
    <col min="8" max="8" width="13.5703125" style="37" customWidth="1"/>
    <col min="9" max="16384" width="9.140625" style="37"/>
  </cols>
  <sheetData>
    <row r="1" spans="1:4" x14ac:dyDescent="0.25">
      <c r="A1" s="84" t="s">
        <v>79</v>
      </c>
      <c r="B1" s="84"/>
      <c r="C1" s="84"/>
      <c r="D1" s="36"/>
    </row>
    <row r="2" spans="1:4" x14ac:dyDescent="0.25">
      <c r="A2" s="85" t="s">
        <v>80</v>
      </c>
      <c r="B2" s="85"/>
      <c r="C2" s="85"/>
      <c r="D2" s="38"/>
    </row>
    <row r="3" spans="1:4" x14ac:dyDescent="0.25">
      <c r="A3" s="85" t="s">
        <v>96</v>
      </c>
      <c r="B3" s="85"/>
      <c r="C3" s="85"/>
      <c r="D3" s="38"/>
    </row>
    <row r="4" spans="1:4" x14ac:dyDescent="0.25">
      <c r="A4" s="84" t="s">
        <v>81</v>
      </c>
      <c r="B4" s="84"/>
      <c r="C4" s="84"/>
      <c r="D4" s="36"/>
    </row>
    <row r="5" spans="1:4" x14ac:dyDescent="0.25">
      <c r="A5" s="86"/>
      <c r="B5" s="86"/>
      <c r="C5" s="86"/>
      <c r="D5" s="1"/>
    </row>
    <row r="6" spans="1:4" x14ac:dyDescent="0.25">
      <c r="A6" s="38"/>
      <c r="B6" s="39" t="s">
        <v>82</v>
      </c>
      <c r="C6" s="40">
        <f>'1кв'!B48</f>
        <v>20603.919999999998</v>
      </c>
      <c r="D6" s="41"/>
    </row>
    <row r="7" spans="1:4" x14ac:dyDescent="0.25">
      <c r="A7" s="42" t="s">
        <v>83</v>
      </c>
      <c r="B7" s="39" t="s">
        <v>99</v>
      </c>
      <c r="C7" s="40"/>
      <c r="D7" s="41"/>
    </row>
    <row r="8" spans="1:4" x14ac:dyDescent="0.25">
      <c r="A8" s="38"/>
      <c r="B8" s="43" t="s">
        <v>84</v>
      </c>
      <c r="C8" s="40"/>
      <c r="D8" s="41"/>
    </row>
    <row r="9" spans="1:4" x14ac:dyDescent="0.25">
      <c r="A9" s="38"/>
      <c r="B9" s="44" t="s">
        <v>100</v>
      </c>
      <c r="C9" s="40"/>
      <c r="D9" s="41"/>
    </row>
    <row r="10" spans="1:4" x14ac:dyDescent="0.25">
      <c r="A10" s="38"/>
      <c r="B10" s="44" t="s">
        <v>101</v>
      </c>
      <c r="C10" s="40"/>
      <c r="D10" s="41"/>
    </row>
    <row r="11" spans="1:4" x14ac:dyDescent="0.25">
      <c r="A11" s="38"/>
      <c r="B11" s="44" t="s">
        <v>102</v>
      </c>
      <c r="C11" s="40"/>
      <c r="D11" s="41"/>
    </row>
    <row r="12" spans="1:4" x14ac:dyDescent="0.25">
      <c r="A12" s="38"/>
      <c r="B12" s="44" t="s">
        <v>103</v>
      </c>
      <c r="C12" s="40"/>
      <c r="D12" s="41"/>
    </row>
    <row r="13" spans="1:4" x14ac:dyDescent="0.25">
      <c r="B13" s="45" t="s">
        <v>85</v>
      </c>
      <c r="C13" s="46">
        <f>'1кв'!B50+'2кв'!B50+'3кв'!B51+'4кв'!B50</f>
        <v>928627.65999999992</v>
      </c>
      <c r="D13" s="47"/>
    </row>
    <row r="14" spans="1:4" x14ac:dyDescent="0.25">
      <c r="A14" s="48"/>
      <c r="B14" s="45" t="s">
        <v>86</v>
      </c>
      <c r="C14" s="49">
        <f>SUM(C13:C13)</f>
        <v>928627.65999999992</v>
      </c>
      <c r="D14" s="41"/>
    </row>
    <row r="15" spans="1:4" x14ac:dyDescent="0.25">
      <c r="A15" s="1"/>
      <c r="B15" s="83"/>
      <c r="C15" s="83"/>
      <c r="D15" s="50"/>
    </row>
    <row r="16" spans="1:4" ht="17.25" customHeight="1" x14ac:dyDescent="0.25">
      <c r="A16" s="51" t="s">
        <v>87</v>
      </c>
      <c r="B16" s="52" t="s">
        <v>38</v>
      </c>
      <c r="C16" s="46">
        <f>'1кв'!E22+'2кв'!E22+'3кв'!E22+'4кв'!E22</f>
        <v>609889.82400000002</v>
      </c>
      <c r="D16" s="50"/>
    </row>
    <row r="17" spans="1:5" ht="15" customHeight="1" x14ac:dyDescent="0.25">
      <c r="A17" s="51"/>
      <c r="B17" s="53" t="s">
        <v>35</v>
      </c>
      <c r="C17" s="46">
        <f>'1кв'!E23+'2кв'!E23+'3кв'!E23+'4кв'!E23</f>
        <v>226549.48800000001</v>
      </c>
      <c r="D17" s="50"/>
    </row>
    <row r="18" spans="1:5" x14ac:dyDescent="0.25">
      <c r="A18" s="51"/>
      <c r="B18" s="53" t="s">
        <v>50</v>
      </c>
      <c r="C18" s="46">
        <f>'1кв'!E24+'2кв'!E24+'3кв'!E24+'4кв'!E24</f>
        <v>0</v>
      </c>
      <c r="D18" s="50"/>
    </row>
    <row r="19" spans="1:5" x14ac:dyDescent="0.25">
      <c r="A19" s="51"/>
      <c r="B19" s="44" t="s">
        <v>40</v>
      </c>
      <c r="C19" s="46">
        <f>'1кв'!E25+'2кв'!E25+'3кв'!E25+'4кв'!E25</f>
        <v>26723.379999999997</v>
      </c>
      <c r="D19" s="50"/>
    </row>
    <row r="20" spans="1:5" x14ac:dyDescent="0.25">
      <c r="A20" s="51"/>
      <c r="B20" s="44" t="s">
        <v>42</v>
      </c>
      <c r="C20" s="46">
        <f>'1кв'!E26+'2кв'!E26+'3кв'!E26+'4кв'!E26</f>
        <v>5436.62</v>
      </c>
      <c r="D20" s="50"/>
    </row>
    <row r="21" spans="1:5" x14ac:dyDescent="0.25">
      <c r="A21" s="51"/>
      <c r="B21" s="44" t="s">
        <v>41</v>
      </c>
      <c r="C21" s="46">
        <f>'1кв'!E27+'2кв'!E27+'3кв'!E27+'4кв'!E27</f>
        <v>28147.410000000003</v>
      </c>
      <c r="D21" s="50"/>
    </row>
    <row r="22" spans="1:5" x14ac:dyDescent="0.25">
      <c r="A22" s="51"/>
      <c r="B22" s="44" t="s">
        <v>39</v>
      </c>
      <c r="C22" s="46">
        <f>'1кв'!E28+'2кв'!E28+'3кв'!E28+'4кв'!E28</f>
        <v>0</v>
      </c>
      <c r="D22" s="50"/>
    </row>
    <row r="23" spans="1:5" x14ac:dyDescent="0.25">
      <c r="A23" s="1"/>
      <c r="B23" s="44" t="s">
        <v>27</v>
      </c>
      <c r="C23" s="46">
        <f>'1кв'!E29+'2кв'!E29+'3кв'!E29+'4кв'!E29</f>
        <v>16055.62</v>
      </c>
      <c r="D23" s="50"/>
      <c r="E23" s="54"/>
    </row>
    <row r="24" spans="1:5" x14ac:dyDescent="0.25">
      <c r="A24" s="51"/>
      <c r="B24" s="55" t="s">
        <v>104</v>
      </c>
      <c r="C24" s="56">
        <f>'1кв'!E30+'2кв'!E30+'3кв'!E30+'3кв'!E31</f>
        <v>2169.4399999999996</v>
      </c>
      <c r="D24" s="50"/>
    </row>
    <row r="25" spans="1:5" x14ac:dyDescent="0.25">
      <c r="A25" s="51"/>
      <c r="B25" s="43" t="s">
        <v>88</v>
      </c>
      <c r="C25" s="56">
        <v>5340.16</v>
      </c>
      <c r="D25" s="50"/>
    </row>
    <row r="26" spans="1:5" x14ac:dyDescent="0.25">
      <c r="A26" s="51"/>
      <c r="B26" s="43" t="s">
        <v>84</v>
      </c>
      <c r="C26" s="56"/>
      <c r="D26" s="50"/>
    </row>
    <row r="27" spans="1:5" x14ac:dyDescent="0.25">
      <c r="A27" s="51"/>
      <c r="B27" s="15" t="s">
        <v>76</v>
      </c>
      <c r="C27" s="58">
        <f>'3кв'!E32</f>
        <v>5340.16</v>
      </c>
      <c r="D27" s="50"/>
    </row>
    <row r="28" spans="1:5" x14ac:dyDescent="0.25">
      <c r="A28" s="51"/>
      <c r="B28" s="57"/>
      <c r="C28" s="58"/>
      <c r="D28" s="50"/>
    </row>
    <row r="29" spans="1:5" x14ac:dyDescent="0.25">
      <c r="A29" s="51"/>
      <c r="B29" s="57"/>
      <c r="C29" s="58"/>
      <c r="D29" s="50"/>
    </row>
    <row r="30" spans="1:5" x14ac:dyDescent="0.25">
      <c r="A30" s="1"/>
      <c r="B30" s="59" t="s">
        <v>89</v>
      </c>
      <c r="C30" s="60">
        <f>SUM(C16:C25)</f>
        <v>920311.94200000004</v>
      </c>
      <c r="D30" s="50"/>
      <c r="E30" s="54"/>
    </row>
    <row r="31" spans="1:5" x14ac:dyDescent="0.25">
      <c r="A31" s="1"/>
      <c r="B31" s="59" t="s">
        <v>95</v>
      </c>
      <c r="C31" s="61">
        <f>C6+C14-C30</f>
        <v>28919.637999999919</v>
      </c>
      <c r="D31" s="50"/>
    </row>
    <row r="32" spans="1:5" x14ac:dyDescent="0.25">
      <c r="A32" s="1"/>
      <c r="B32" s="42"/>
      <c r="C32" s="42"/>
      <c r="D32" s="50"/>
    </row>
    <row r="33" spans="1:4" x14ac:dyDescent="0.25">
      <c r="A33" s="1"/>
      <c r="B33" s="62" t="s">
        <v>90</v>
      </c>
      <c r="C33" s="62"/>
      <c r="D33" s="50"/>
    </row>
    <row r="34" spans="1:4" x14ac:dyDescent="0.25">
      <c r="A34" s="1"/>
      <c r="B34" s="62" t="s">
        <v>91</v>
      </c>
      <c r="C34" s="63">
        <v>182225.04</v>
      </c>
      <c r="D34" s="50"/>
    </row>
    <row r="35" spans="1:4" x14ac:dyDescent="0.25">
      <c r="A35" s="1"/>
      <c r="B35" s="64" t="s">
        <v>105</v>
      </c>
      <c r="C35" s="65">
        <v>229277.53</v>
      </c>
      <c r="D35" s="50"/>
    </row>
    <row r="36" spans="1:4" x14ac:dyDescent="0.25">
      <c r="A36" s="1"/>
      <c r="B36" s="62" t="s">
        <v>92</v>
      </c>
      <c r="C36" s="66">
        <f>C35-C34</f>
        <v>47052.489999999991</v>
      </c>
      <c r="D36" s="50"/>
    </row>
    <row r="37" spans="1:4" x14ac:dyDescent="0.25">
      <c r="A37" s="1"/>
      <c r="B37" s="42"/>
      <c r="C37" s="42"/>
      <c r="D37" s="50"/>
    </row>
    <row r="38" spans="1:4" x14ac:dyDescent="0.25">
      <c r="A38" s="1" t="s">
        <v>93</v>
      </c>
      <c r="B38" s="42" t="s">
        <v>106</v>
      </c>
      <c r="C38" s="42"/>
      <c r="D38" s="50"/>
    </row>
    <row r="39" spans="1:4" x14ac:dyDescent="0.25">
      <c r="A39" s="1"/>
      <c r="B39" s="42" t="s">
        <v>107</v>
      </c>
      <c r="C39" s="42"/>
      <c r="D39" s="50"/>
    </row>
    <row r="40" spans="1:4" x14ac:dyDescent="0.25">
      <c r="A40" s="1"/>
      <c r="B40" s="42" t="s">
        <v>108</v>
      </c>
      <c r="C40" s="42"/>
      <c r="D40" s="50"/>
    </row>
    <row r="41" spans="1:4" x14ac:dyDescent="0.25">
      <c r="A41" s="1"/>
      <c r="B41" s="64"/>
      <c r="C41" s="42"/>
      <c r="D41" s="50"/>
    </row>
    <row r="42" spans="1:4" x14ac:dyDescent="0.25">
      <c r="A42" s="1"/>
      <c r="B42" s="42" t="s">
        <v>94</v>
      </c>
      <c r="C42" s="42"/>
      <c r="D42" s="50"/>
    </row>
    <row r="43" spans="1:4" x14ac:dyDescent="0.25">
      <c r="A43" s="1"/>
      <c r="B43" s="42"/>
      <c r="C43" s="42"/>
      <c r="D43" s="50"/>
    </row>
    <row r="44" spans="1:4" x14ac:dyDescent="0.25">
      <c r="A44" s="1"/>
      <c r="B44" s="42"/>
      <c r="C44" s="42"/>
      <c r="D44" s="50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2026-02-26T08:23:42Z</dcterms:modified>
</cp:coreProperties>
</file>