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815" yWindow="1815" windowWidth="28800" windowHeight="15345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'3кв'!$A$1:$E$48</definedName>
    <definedName name="_xlnm.Print_Area" localSheetId="3">'4кв'!$A$1:$E$48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3" l="1"/>
  <c r="C15" i="33" l="1"/>
  <c r="C14" i="33"/>
  <c r="C18" i="33"/>
  <c r="C17" i="33"/>
  <c r="C13" i="33"/>
  <c r="C12" i="33"/>
  <c r="C11" i="33"/>
  <c r="C8" i="33"/>
  <c r="C6" i="33"/>
  <c r="C19" i="33" l="1"/>
  <c r="C9" i="33"/>
  <c r="C20" i="33" l="1"/>
  <c r="B44" i="32"/>
  <c r="E26" i="32"/>
  <c r="B47" i="32" s="1"/>
  <c r="E23" i="32"/>
  <c r="E22" i="32"/>
  <c r="B48" i="32" l="1"/>
  <c r="E26" i="30"/>
  <c r="E25" i="30"/>
  <c r="E23" i="31" l="1"/>
  <c r="E22" i="31"/>
  <c r="E23" i="30"/>
  <c r="E22" i="30"/>
  <c r="E28" i="30" s="1"/>
  <c r="B49" i="30" s="1"/>
  <c r="E26" i="31" l="1"/>
  <c r="B47" i="31" s="1"/>
  <c r="E23" i="29"/>
  <c r="E22" i="29"/>
  <c r="E28" i="29" l="1"/>
  <c r="B49" i="29" s="1"/>
  <c r="B50" i="29" s="1"/>
  <c r="B46" i="30" s="1"/>
  <c r="B50" i="30" s="1"/>
  <c r="B44" i="31" s="1"/>
  <c r="B48" i="31" s="1"/>
</calcChain>
</file>

<file path=xl/sharedStrings.xml><?xml version="1.0" encoding="utf-8"?>
<sst xmlns="http://schemas.openxmlformats.org/spreadsheetml/2006/main" count="255" uniqueCount="93">
  <si>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</si>
  <si>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</si>
  <si>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</si>
  <si>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</si>
  <si>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</si>
  <si>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</si>
  <si>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</si>
  <si>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</si>
  <si>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</si>
  <si>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</si>
  <si>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</si>
  <si>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</si>
  <si>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</si>
  <si>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</si>
  <si>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</si>
  <si>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</si>
  <si>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</si>
  <si>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</si>
  <si>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</si>
  <si>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</si>
  <si>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</si>
  <si>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</si>
  <si>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</si>
  <si>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</si>
  <si>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</si>
  <si>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Пятилетки, д. 73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</si>
  <si>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Архипенко Раисы Михайловны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</si>
  <si>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№51 от 01.11.2013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</si>
  <si>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№51  от   01.11.2013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</si>
  <si>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Пятилетки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</si>
  <si>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</si>
  <si>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Архипенко Р.М.</t>
  </si>
  <si>
    <t>Стоимость материалов</t>
  </si>
  <si>
    <t>1 квартал</t>
  </si>
  <si>
    <t>руб.</t>
  </si>
  <si>
    <t>Информация для собственников:</t>
  </si>
  <si>
    <t>Расходы по содержанию и тек.ремонту, руб.</t>
  </si>
  <si>
    <t>Общая площадь квартир - 281,1м2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</si>
  <si>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</si>
  <si>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</si>
  <si>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</si>
  <si>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</si>
  <si>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</si>
  <si>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</si>
  <si>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</si>
  <si>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Предъявлено населению 17717,73</t>
  </si>
  <si>
    <t>Оплачено, руб</t>
  </si>
  <si>
    <t>за 1 квартал 2025 года</t>
  </si>
  <si>
    <t>31.03.2025 г.</t>
  </si>
  <si>
    <t>Замена козырька на входе в подъезд (смета)</t>
  </si>
  <si>
    <t>Ремонт забора (смета)</t>
  </si>
  <si>
    <t>март</t>
  </si>
  <si>
    <t xml:space="preserve">           2. Всего за период с "01" 01 2025 г. по "31" 03 2025 г. выполнено работ (оказано услуг) на общую сумму семьдесят четыре тысячи шестьсот пятьдесят два рубля 20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</si>
  <si>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</si>
  <si>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</si>
  <si>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</si>
  <si>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</si>
  <si>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</si>
  <si>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</si>
  <si>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(кв.4)</t>
  </si>
  <si>
    <t>Ремонт козырька подъезда (кв.1)</t>
  </si>
  <si>
    <t>апрель</t>
  </si>
  <si>
    <t>ч/ч</t>
  </si>
  <si>
    <t xml:space="preserve">           2. Всего за период с "01" 04 2025 г. по "30" 06 2025 г. выполнено работ (оказано услуг) на общую сумму тринадцать  тысяч пятьсот тридцать три рубля 43 копейки.</t>
  </si>
  <si>
    <t xml:space="preserve">           2. Всего за период с "01" 07 2025 г. по "30" 09 2025 г. выполнено работ (оказано услуг) на общую сумму  одиннадцать тысяч восемьдеят девять рублей 40 копеек.</t>
  </si>
  <si>
    <t>Предъявлено населению 19395,9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</si>
  <si>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</si>
  <si>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</si>
  <si>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</si>
  <si>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</si>
  <si>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Пятилетки, д. 73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</si>
  <si>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</si>
  <si>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</si>
  <si>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</si>
  <si>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</si>
  <si>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</si>
  <si>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</si>
  <si>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</si>
  <si>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</si>
  <si>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</si>
  <si>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</si>
  <si>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</si>
  <si>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</si>
  <si>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</si>
  <si>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</si>
  <si>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6 ч/ч</t>
  </si>
  <si>
    <t xml:space="preserve">           2. Всего за период с "01" 10  2025 г. по "31" 12  2025 г.выполнено работ (оказано услуг) на общую сумму  одиннадцать тысяч двести девяносто четыре рубля 40 копеек.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</si>
  <si>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</si>
  <si>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</si>
  <si>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</si>
  <si>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</si>
  <si>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</si>
  <si>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74227,26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</si>
</sst>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4" zoomScaleSheetLayoutView="100" workbookViewId="0">
      <selection activeCell="A26" sqref="A26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47</v>
      </c>
      <c r="B3" s="75"/>
      <c r="C3" s="75"/>
      <c r="D3" s="75"/>
      <c r="E3" s="75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6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ht="17.25" customHeight="1" x14ac:dyDescent="0.25">
      <c r="A12" s="68" t="s">
        <v>15</v>
      </c>
      <c r="B12" s="69"/>
      <c r="C12" s="69"/>
      <c r="D12" s="69"/>
      <c r="E12" s="69"/>
    </row>
    <row r="13" spans="1:5" ht="21" customHeight="1" x14ac:dyDescent="0.25">
      <c r="A13" s="64" t="s">
        <v>22</v>
      </c>
      <c r="B13" s="64"/>
      <c r="C13" s="64"/>
      <c r="D13" s="64"/>
      <c r="E13" s="64"/>
    </row>
    <row r="14" spans="1:5" ht="18.75" customHeight="1" x14ac:dyDescent="0.25">
      <c r="A14" s="68" t="s">
        <v>2</v>
      </c>
      <c r="B14" s="69"/>
      <c r="C14" s="69"/>
      <c r="D14" s="69"/>
      <c r="E14" s="69"/>
    </row>
    <row r="15" spans="1:5" ht="18" customHeight="1" x14ac:dyDescent="0.25">
      <c r="A15" s="64" t="s">
        <v>43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30" customHeight="1" x14ac:dyDescent="0.25">
      <c r="A17" s="64" t="s">
        <v>17</v>
      </c>
      <c r="B17" s="64"/>
      <c r="C17" s="64"/>
      <c r="D17" s="64"/>
      <c r="E17" s="64"/>
    </row>
    <row r="18" spans="1:8" x14ac:dyDescent="0.25">
      <c r="A18" s="64" t="s">
        <v>28</v>
      </c>
      <c r="B18" s="64"/>
      <c r="C18" s="64"/>
      <c r="D18" s="64"/>
      <c r="E18" s="64"/>
    </row>
    <row r="19" spans="1:8" ht="33.6" customHeight="1" x14ac:dyDescent="0.25">
      <c r="A19" s="70" t="s">
        <v>29</v>
      </c>
      <c r="B19" s="70"/>
      <c r="C19" s="70"/>
      <c r="D19" s="70"/>
      <c r="E19" s="70"/>
    </row>
    <row r="20" spans="1:8" ht="22.5" customHeight="1" x14ac:dyDescent="0.25">
      <c r="A20" s="70"/>
      <c r="B20" s="70"/>
      <c r="C20" s="70"/>
      <c r="D20" s="70"/>
      <c r="E20" s="70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42</v>
      </c>
      <c r="B22" s="8" t="s">
        <v>41</v>
      </c>
      <c r="C22" s="3" t="s">
        <v>4</v>
      </c>
      <c r="D22" s="3">
        <v>7.49</v>
      </c>
      <c r="E22" s="7">
        <f>D22*F20*G20</f>
        <v>6316.3170000000009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4.5199999999999996</v>
      </c>
      <c r="E23" s="7">
        <f>D23*F20*3</f>
        <v>3811.7159999999994</v>
      </c>
    </row>
    <row r="24" spans="1:8" x14ac:dyDescent="0.25">
      <c r="A24" s="6" t="s">
        <v>32</v>
      </c>
      <c r="B24" s="8" t="s">
        <v>33</v>
      </c>
      <c r="C24" s="3" t="s">
        <v>34</v>
      </c>
      <c r="D24" s="3"/>
      <c r="E24" s="7">
        <v>0</v>
      </c>
    </row>
    <row r="25" spans="1:8" ht="30" x14ac:dyDescent="0.25">
      <c r="A25" s="28" t="s">
        <v>49</v>
      </c>
      <c r="B25" s="8" t="s">
        <v>51</v>
      </c>
      <c r="C25" s="3" t="s">
        <v>34</v>
      </c>
      <c r="D25" s="3"/>
      <c r="E25" s="7">
        <v>36834.5</v>
      </c>
    </row>
    <row r="26" spans="1:8" x14ac:dyDescent="0.25">
      <c r="A26" s="28" t="s">
        <v>50</v>
      </c>
      <c r="B26" s="8" t="s">
        <v>51</v>
      </c>
      <c r="C26" s="3" t="s">
        <v>34</v>
      </c>
      <c r="D26" s="3"/>
      <c r="E26" s="7">
        <v>27689.67</v>
      </c>
    </row>
    <row r="27" spans="1:8" x14ac:dyDescent="0.25">
      <c r="A27" s="28"/>
      <c r="B27" s="8"/>
      <c r="C27" s="3"/>
      <c r="D27" s="3"/>
      <c r="E27" s="7"/>
    </row>
    <row r="28" spans="1:8" s="13" customFormat="1" ht="14.25" customHeight="1" x14ac:dyDescent="0.2">
      <c r="A28" s="9" t="s">
        <v>24</v>
      </c>
      <c r="B28" s="10"/>
      <c r="C28" s="11"/>
      <c r="D28" s="11"/>
      <c r="E28" s="12">
        <f>SUM(E22:E27)</f>
        <v>74652.202999999994</v>
      </c>
    </row>
    <row r="30" spans="1:8" ht="30.75" customHeight="1" x14ac:dyDescent="0.25">
      <c r="A30" s="71" t="s">
        <v>52</v>
      </c>
      <c r="B30" s="71"/>
      <c r="C30" s="71"/>
      <c r="D30" s="71"/>
      <c r="E30" s="71"/>
    </row>
    <row r="31" spans="1:8" ht="34.5" customHeight="1" x14ac:dyDescent="0.25">
      <c r="A31" s="64" t="s">
        <v>21</v>
      </c>
      <c r="B31" s="64"/>
      <c r="C31" s="64"/>
      <c r="D31" s="64"/>
      <c r="E31" s="64"/>
    </row>
    <row r="32" spans="1:8" ht="15.75" customHeight="1" x14ac:dyDescent="0.25">
      <c r="A32" s="64" t="s">
        <v>20</v>
      </c>
      <c r="B32" s="64"/>
      <c r="C32" s="64"/>
      <c r="D32" s="64"/>
      <c r="E32" s="64"/>
      <c r="F32" s="13"/>
      <c r="G32" s="13"/>
      <c r="H32" s="14"/>
    </row>
    <row r="33" spans="1:5" ht="36" customHeight="1" x14ac:dyDescent="0.25">
      <c r="A33" s="64" t="s">
        <v>30</v>
      </c>
      <c r="B33" s="64"/>
      <c r="C33" s="64"/>
      <c r="D33" s="64"/>
      <c r="E33" s="64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25"/>
      <c r="B35" s="25"/>
      <c r="C35" s="25"/>
      <c r="D35" s="25"/>
      <c r="E35" s="25"/>
    </row>
    <row r="36" spans="1:5" x14ac:dyDescent="0.25">
      <c r="A36" s="67" t="s">
        <v>5</v>
      </c>
      <c r="B36" s="67"/>
      <c r="C36" s="67"/>
      <c r="D36" s="67"/>
      <c r="E36" s="67"/>
    </row>
    <row r="37" spans="1:5" x14ac:dyDescent="0.25">
      <c r="A37" s="64" t="s">
        <v>18</v>
      </c>
      <c r="B37" s="64"/>
      <c r="C37" s="64"/>
      <c r="D37" s="64"/>
      <c r="E37" s="64"/>
    </row>
    <row r="38" spans="1:5" x14ac:dyDescent="0.25">
      <c r="A38" s="65" t="s">
        <v>44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0" spans="1:5" x14ac:dyDescent="0.25">
      <c r="A40" s="26"/>
      <c r="B40" s="26"/>
      <c r="C40" s="26"/>
      <c r="D40" s="26"/>
      <c r="E40" s="26"/>
    </row>
    <row r="41" spans="1:5" x14ac:dyDescent="0.25">
      <c r="A41" s="65" t="s">
        <v>31</v>
      </c>
      <c r="B41" s="65"/>
      <c r="C41" s="65"/>
      <c r="D41" s="65"/>
      <c r="E41" s="65"/>
    </row>
    <row r="42" spans="1:5" x14ac:dyDescent="0.25">
      <c r="B42" s="66" t="s">
        <v>19</v>
      </c>
      <c r="C42" s="66"/>
      <c r="D42" s="66"/>
      <c r="E42" s="5" t="s">
        <v>6</v>
      </c>
    </row>
    <row r="44" spans="1:5" x14ac:dyDescent="0.25">
      <c r="A44" s="23" t="s">
        <v>37</v>
      </c>
    </row>
    <row r="45" spans="1:5" x14ac:dyDescent="0.25">
      <c r="A45" s="13" t="s">
        <v>35</v>
      </c>
    </row>
    <row r="46" spans="1:5" x14ac:dyDescent="0.25">
      <c r="A46" s="2" t="s">
        <v>40</v>
      </c>
      <c r="B46" s="15">
        <v>79448.83</v>
      </c>
    </row>
    <row r="47" spans="1:5" x14ac:dyDescent="0.25">
      <c r="A47" s="2" t="s">
        <v>45</v>
      </c>
      <c r="B47" s="16"/>
    </row>
    <row r="48" spans="1:5" x14ac:dyDescent="0.25">
      <c r="A48" s="2" t="s">
        <v>46</v>
      </c>
      <c r="B48" s="16">
        <v>19192.63</v>
      </c>
    </row>
    <row r="49" spans="1:2" ht="30" x14ac:dyDescent="0.25">
      <c r="A49" s="24" t="s">
        <v>36</v>
      </c>
      <c r="B49" s="16">
        <f>E28</f>
        <v>74652.202999999994</v>
      </c>
    </row>
    <row r="50" spans="1:2" x14ac:dyDescent="0.25">
      <c r="A50" s="17" t="s">
        <v>39</v>
      </c>
      <c r="B50" s="18">
        <f>B46+B48-B49</f>
        <v>23989.257000000012</v>
      </c>
    </row>
    <row r="52" spans="1:2" x14ac:dyDescent="0.25">
      <c r="B52" s="2">
        <v>79448.83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7:E37"/>
    <mergeCell ref="A38:E38"/>
    <mergeCell ref="B39:D39"/>
    <mergeCell ref="A41:E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4" zoomScaleSheetLayoutView="100" workbookViewId="0">
      <selection activeCell="C52" sqref="C52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53</v>
      </c>
      <c r="B3" s="75"/>
      <c r="C3" s="75"/>
      <c r="D3" s="75"/>
      <c r="E3" s="75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54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6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ht="17.25" customHeight="1" x14ac:dyDescent="0.25">
      <c r="A12" s="68" t="s">
        <v>15</v>
      </c>
      <c r="B12" s="69"/>
      <c r="C12" s="69"/>
      <c r="D12" s="69"/>
      <c r="E12" s="69"/>
    </row>
    <row r="13" spans="1:5" ht="21" customHeight="1" x14ac:dyDescent="0.25">
      <c r="A13" s="64" t="s">
        <v>22</v>
      </c>
      <c r="B13" s="64"/>
      <c r="C13" s="64"/>
      <c r="D13" s="64"/>
      <c r="E13" s="64"/>
    </row>
    <row r="14" spans="1:5" ht="18.75" customHeight="1" x14ac:dyDescent="0.25">
      <c r="A14" s="68" t="s">
        <v>2</v>
      </c>
      <c r="B14" s="69"/>
      <c r="C14" s="69"/>
      <c r="D14" s="69"/>
      <c r="E14" s="69"/>
    </row>
    <row r="15" spans="1:5" ht="18" customHeight="1" x14ac:dyDescent="0.25">
      <c r="A15" s="64" t="s">
        <v>43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30" customHeight="1" x14ac:dyDescent="0.25">
      <c r="A17" s="64" t="s">
        <v>17</v>
      </c>
      <c r="B17" s="64"/>
      <c r="C17" s="64"/>
      <c r="D17" s="64"/>
      <c r="E17" s="64"/>
    </row>
    <row r="18" spans="1:8" x14ac:dyDescent="0.25">
      <c r="A18" s="64" t="s">
        <v>28</v>
      </c>
      <c r="B18" s="64"/>
      <c r="C18" s="64"/>
      <c r="D18" s="64"/>
      <c r="E18" s="64"/>
    </row>
    <row r="19" spans="1:8" ht="33.6" customHeight="1" x14ac:dyDescent="0.25">
      <c r="A19" s="70" t="s">
        <v>29</v>
      </c>
      <c r="B19" s="70"/>
      <c r="C19" s="70"/>
      <c r="D19" s="70"/>
      <c r="E19" s="70"/>
    </row>
    <row r="20" spans="1:8" ht="22.5" customHeight="1" x14ac:dyDescent="0.25">
      <c r="A20" s="70"/>
      <c r="B20" s="70"/>
      <c r="C20" s="70"/>
      <c r="D20" s="70"/>
      <c r="E20" s="70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42</v>
      </c>
      <c r="B22" s="8" t="s">
        <v>41</v>
      </c>
      <c r="C22" s="3" t="s">
        <v>4</v>
      </c>
      <c r="D22" s="3">
        <v>7.49</v>
      </c>
      <c r="E22" s="7">
        <f>D22*F20*G20</f>
        <v>6316.3170000000009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4.5199999999999996</v>
      </c>
      <c r="E23" s="7">
        <f>D23*F20*3</f>
        <v>3811.7159999999994</v>
      </c>
    </row>
    <row r="24" spans="1:8" x14ac:dyDescent="0.25">
      <c r="A24" s="6" t="s">
        <v>32</v>
      </c>
      <c r="B24" s="8" t="s">
        <v>55</v>
      </c>
      <c r="C24" s="3" t="s">
        <v>34</v>
      </c>
      <c r="D24" s="3"/>
      <c r="E24" s="7">
        <v>1402.84</v>
      </c>
    </row>
    <row r="25" spans="1:8" x14ac:dyDescent="0.25">
      <c r="A25" s="33" t="s">
        <v>59</v>
      </c>
      <c r="B25" s="8" t="s">
        <v>61</v>
      </c>
      <c r="C25" s="3" t="s">
        <v>62</v>
      </c>
      <c r="D25" s="3">
        <v>4</v>
      </c>
      <c r="E25" s="7">
        <f>D25*333.76</f>
        <v>1335.04</v>
      </c>
    </row>
    <row r="26" spans="1:8" x14ac:dyDescent="0.25">
      <c r="A26" s="34" t="s">
        <v>60</v>
      </c>
      <c r="B26" s="8" t="s">
        <v>61</v>
      </c>
      <c r="C26" s="3" t="s">
        <v>62</v>
      </c>
      <c r="D26" s="3">
        <v>2</v>
      </c>
      <c r="E26" s="7">
        <f>D26*333.76</f>
        <v>667.52</v>
      </c>
    </row>
    <row r="27" spans="1:8" x14ac:dyDescent="0.25">
      <c r="A27" s="28"/>
      <c r="B27" s="8"/>
      <c r="C27" s="3"/>
      <c r="D27" s="3"/>
      <c r="E27" s="7"/>
    </row>
    <row r="28" spans="1:8" s="13" customFormat="1" ht="14.25" customHeight="1" x14ac:dyDescent="0.2">
      <c r="A28" s="9" t="s">
        <v>24</v>
      </c>
      <c r="B28" s="10"/>
      <c r="C28" s="11"/>
      <c r="D28" s="11"/>
      <c r="E28" s="12">
        <f>SUM(E22:E27)</f>
        <v>13533.433000000001</v>
      </c>
    </row>
    <row r="30" spans="1:8" ht="30.75" customHeight="1" x14ac:dyDescent="0.25">
      <c r="A30" s="71" t="s">
        <v>63</v>
      </c>
      <c r="B30" s="71"/>
      <c r="C30" s="71"/>
      <c r="D30" s="71"/>
      <c r="E30" s="71"/>
    </row>
    <row r="31" spans="1:8" ht="34.5" customHeight="1" x14ac:dyDescent="0.25">
      <c r="A31" s="64" t="s">
        <v>21</v>
      </c>
      <c r="B31" s="64"/>
      <c r="C31" s="64"/>
      <c r="D31" s="64"/>
      <c r="E31" s="64"/>
    </row>
    <row r="32" spans="1:8" ht="15.75" customHeight="1" x14ac:dyDescent="0.25">
      <c r="A32" s="64" t="s">
        <v>20</v>
      </c>
      <c r="B32" s="64"/>
      <c r="C32" s="64"/>
      <c r="D32" s="64"/>
      <c r="E32" s="64"/>
      <c r="F32" s="13"/>
      <c r="G32" s="13"/>
      <c r="H32" s="14"/>
    </row>
    <row r="33" spans="1:5" ht="36" customHeight="1" x14ac:dyDescent="0.25">
      <c r="A33" s="64" t="s">
        <v>30</v>
      </c>
      <c r="B33" s="64"/>
      <c r="C33" s="64"/>
      <c r="D33" s="64"/>
      <c r="E33" s="64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31"/>
      <c r="B35" s="31"/>
      <c r="C35" s="31"/>
      <c r="D35" s="31"/>
      <c r="E35" s="31"/>
    </row>
    <row r="36" spans="1:5" x14ac:dyDescent="0.25">
      <c r="A36" s="67" t="s">
        <v>5</v>
      </c>
      <c r="B36" s="67"/>
      <c r="C36" s="67"/>
      <c r="D36" s="67"/>
      <c r="E36" s="67"/>
    </row>
    <row r="37" spans="1:5" x14ac:dyDescent="0.25">
      <c r="A37" s="64" t="s">
        <v>18</v>
      </c>
      <c r="B37" s="64"/>
      <c r="C37" s="64"/>
      <c r="D37" s="64"/>
      <c r="E37" s="64"/>
    </row>
    <row r="38" spans="1:5" x14ac:dyDescent="0.25">
      <c r="A38" s="65" t="s">
        <v>44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0" spans="1:5" x14ac:dyDescent="0.25">
      <c r="A40" s="29"/>
      <c r="B40" s="29"/>
      <c r="C40" s="29"/>
      <c r="D40" s="29"/>
      <c r="E40" s="29"/>
    </row>
    <row r="41" spans="1:5" x14ac:dyDescent="0.25">
      <c r="A41" s="65" t="s">
        <v>31</v>
      </c>
      <c r="B41" s="65"/>
      <c r="C41" s="65"/>
      <c r="D41" s="65"/>
      <c r="E41" s="65"/>
    </row>
    <row r="42" spans="1:5" x14ac:dyDescent="0.25">
      <c r="B42" s="66" t="s">
        <v>19</v>
      </c>
      <c r="C42" s="66"/>
      <c r="D42" s="66"/>
      <c r="E42" s="5" t="s">
        <v>6</v>
      </c>
    </row>
    <row r="44" spans="1:5" x14ac:dyDescent="0.25">
      <c r="A44" s="23" t="s">
        <v>37</v>
      </c>
    </row>
    <row r="45" spans="1:5" x14ac:dyDescent="0.25">
      <c r="A45" s="13" t="s">
        <v>35</v>
      </c>
    </row>
    <row r="46" spans="1:5" x14ac:dyDescent="0.25">
      <c r="A46" s="2" t="s">
        <v>40</v>
      </c>
      <c r="B46" s="15">
        <f>'1кв'!B50</f>
        <v>23989.257000000012</v>
      </c>
    </row>
    <row r="47" spans="1:5" x14ac:dyDescent="0.25">
      <c r="A47" s="2" t="s">
        <v>45</v>
      </c>
      <c r="B47" s="16"/>
    </row>
    <row r="48" spans="1:5" x14ac:dyDescent="0.25">
      <c r="A48" s="2" t="s">
        <v>46</v>
      </c>
      <c r="B48" s="16">
        <v>17717.73</v>
      </c>
    </row>
    <row r="49" spans="1:2" ht="30" x14ac:dyDescent="0.25">
      <c r="A49" s="32" t="s">
        <v>36</v>
      </c>
      <c r="B49" s="16">
        <f>E28</f>
        <v>13533.433000000001</v>
      </c>
    </row>
    <row r="50" spans="1:2" x14ac:dyDescent="0.25">
      <c r="A50" s="17" t="s">
        <v>39</v>
      </c>
      <c r="B50" s="18">
        <f>B46+B48-B49</f>
        <v>28173.554000000007</v>
      </c>
    </row>
  </sheetData>
  <mergeCells count="29">
    <mergeCell ref="A37:E37"/>
    <mergeCell ref="A38:E38"/>
    <mergeCell ref="B39:D39"/>
    <mergeCell ref="A41:E41"/>
    <mergeCell ref="B42:D42"/>
    <mergeCell ref="A36:E36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1" zoomScaleSheetLayoutView="100" workbookViewId="0">
      <selection activeCell="B25" sqref="B25:B26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56</v>
      </c>
      <c r="B3" s="75"/>
      <c r="C3" s="75"/>
      <c r="D3" s="75"/>
      <c r="E3" s="75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57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6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ht="17.25" customHeight="1" x14ac:dyDescent="0.25">
      <c r="A12" s="68" t="s">
        <v>15</v>
      </c>
      <c r="B12" s="69"/>
      <c r="C12" s="69"/>
      <c r="D12" s="69"/>
      <c r="E12" s="69"/>
    </row>
    <row r="13" spans="1:5" ht="21" customHeight="1" x14ac:dyDescent="0.25">
      <c r="A13" s="64" t="s">
        <v>22</v>
      </c>
      <c r="B13" s="64"/>
      <c r="C13" s="64"/>
      <c r="D13" s="64"/>
      <c r="E13" s="64"/>
    </row>
    <row r="14" spans="1:5" ht="18.75" customHeight="1" x14ac:dyDescent="0.25">
      <c r="A14" s="68" t="s">
        <v>2</v>
      </c>
      <c r="B14" s="69"/>
      <c r="C14" s="69"/>
      <c r="D14" s="69"/>
      <c r="E14" s="69"/>
    </row>
    <row r="15" spans="1:5" ht="18" customHeight="1" x14ac:dyDescent="0.25">
      <c r="A15" s="64" t="s">
        <v>43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30" customHeight="1" x14ac:dyDescent="0.25">
      <c r="A17" s="64" t="s">
        <v>17</v>
      </c>
      <c r="B17" s="64"/>
      <c r="C17" s="64"/>
      <c r="D17" s="64"/>
      <c r="E17" s="64"/>
    </row>
    <row r="18" spans="1:8" x14ac:dyDescent="0.25">
      <c r="A18" s="64" t="s">
        <v>28</v>
      </c>
      <c r="B18" s="64"/>
      <c r="C18" s="64"/>
      <c r="D18" s="64"/>
      <c r="E18" s="64"/>
    </row>
    <row r="19" spans="1:8" ht="33.6" customHeight="1" x14ac:dyDescent="0.25">
      <c r="A19" s="70" t="s">
        <v>29</v>
      </c>
      <c r="B19" s="70"/>
      <c r="C19" s="70"/>
      <c r="D19" s="70"/>
      <c r="E19" s="70"/>
    </row>
    <row r="20" spans="1:8" ht="22.5" customHeight="1" x14ac:dyDescent="0.25">
      <c r="A20" s="70"/>
      <c r="B20" s="70"/>
      <c r="C20" s="70"/>
      <c r="D20" s="70"/>
      <c r="E20" s="70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42</v>
      </c>
      <c r="B22" s="8" t="s">
        <v>41</v>
      </c>
      <c r="C22" s="3" t="s">
        <v>4</v>
      </c>
      <c r="D22" s="3">
        <v>8.1999999999999993</v>
      </c>
      <c r="E22" s="7">
        <f>D22*F20*G20</f>
        <v>6915.0599999999995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4.95</v>
      </c>
      <c r="E23" s="7">
        <f>D23*F20*3</f>
        <v>4174.3350000000009</v>
      </c>
    </row>
    <row r="24" spans="1:8" x14ac:dyDescent="0.25">
      <c r="A24" s="6" t="s">
        <v>32</v>
      </c>
      <c r="B24" s="8" t="s">
        <v>58</v>
      </c>
      <c r="C24" s="3" t="s">
        <v>34</v>
      </c>
      <c r="D24" s="3"/>
      <c r="E24" s="7">
        <v>0</v>
      </c>
    </row>
    <row r="25" spans="1:8" x14ac:dyDescent="0.25">
      <c r="A25" s="28"/>
      <c r="B25" s="8"/>
      <c r="C25" s="3"/>
      <c r="D25" s="3"/>
      <c r="E25" s="7"/>
    </row>
    <row r="26" spans="1:8" s="13" customFormat="1" ht="14.25" customHeight="1" x14ac:dyDescent="0.2">
      <c r="A26" s="9" t="s">
        <v>24</v>
      </c>
      <c r="B26" s="10"/>
      <c r="C26" s="11"/>
      <c r="D26" s="11"/>
      <c r="E26" s="12">
        <f>SUM(E22:E25)</f>
        <v>11089.395</v>
      </c>
    </row>
    <row r="28" spans="1:8" ht="30.75" customHeight="1" x14ac:dyDescent="0.25">
      <c r="A28" s="71" t="s">
        <v>64</v>
      </c>
      <c r="B28" s="71"/>
      <c r="C28" s="71"/>
      <c r="D28" s="71"/>
      <c r="E28" s="71"/>
    </row>
    <row r="29" spans="1:8" ht="34.5" customHeight="1" x14ac:dyDescent="0.25">
      <c r="A29" s="64" t="s">
        <v>21</v>
      </c>
      <c r="B29" s="64"/>
      <c r="C29" s="64"/>
      <c r="D29" s="64"/>
      <c r="E29" s="64"/>
    </row>
    <row r="30" spans="1:8" ht="15.75" customHeight="1" x14ac:dyDescent="0.25">
      <c r="A30" s="64" t="s">
        <v>20</v>
      </c>
      <c r="B30" s="64"/>
      <c r="C30" s="64"/>
      <c r="D30" s="64"/>
      <c r="E30" s="64"/>
      <c r="F30" s="13"/>
      <c r="G30" s="13"/>
      <c r="H30" s="14"/>
    </row>
    <row r="31" spans="1:8" ht="36" customHeight="1" x14ac:dyDescent="0.25">
      <c r="A31" s="64" t="s">
        <v>30</v>
      </c>
      <c r="B31" s="64"/>
      <c r="C31" s="64"/>
      <c r="D31" s="64"/>
      <c r="E31" s="64"/>
    </row>
    <row r="32" spans="1:8" x14ac:dyDescent="0.25">
      <c r="A32" s="64" t="s">
        <v>18</v>
      </c>
      <c r="B32" s="64"/>
      <c r="C32" s="64"/>
      <c r="D32" s="64"/>
      <c r="E32" s="64"/>
    </row>
    <row r="33" spans="1:5" x14ac:dyDescent="0.25">
      <c r="A33" s="31"/>
      <c r="B33" s="31"/>
      <c r="C33" s="31"/>
      <c r="D33" s="31"/>
      <c r="E33" s="31"/>
    </row>
    <row r="34" spans="1:5" x14ac:dyDescent="0.25">
      <c r="A34" s="67" t="s">
        <v>5</v>
      </c>
      <c r="B34" s="67"/>
      <c r="C34" s="67"/>
      <c r="D34" s="67"/>
      <c r="E34" s="67"/>
    </row>
    <row r="35" spans="1:5" x14ac:dyDescent="0.25">
      <c r="A35" s="64" t="s">
        <v>18</v>
      </c>
      <c r="B35" s="64"/>
      <c r="C35" s="64"/>
      <c r="D35" s="64"/>
      <c r="E35" s="64"/>
    </row>
    <row r="36" spans="1:5" x14ac:dyDescent="0.25">
      <c r="A36" s="65" t="s">
        <v>44</v>
      </c>
      <c r="B36" s="65"/>
      <c r="C36" s="65"/>
      <c r="D36" s="65"/>
      <c r="E36" s="65"/>
    </row>
    <row r="37" spans="1:5" x14ac:dyDescent="0.25">
      <c r="B37" s="66" t="s">
        <v>19</v>
      </c>
      <c r="C37" s="66"/>
      <c r="D37" s="66"/>
      <c r="E37" s="5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65" t="s">
        <v>31</v>
      </c>
      <c r="B39" s="65"/>
      <c r="C39" s="65"/>
      <c r="D39" s="65"/>
      <c r="E39" s="65"/>
    </row>
    <row r="40" spans="1:5" x14ac:dyDescent="0.25">
      <c r="B40" s="66" t="s">
        <v>19</v>
      </c>
      <c r="C40" s="66"/>
      <c r="D40" s="66"/>
      <c r="E40" s="5" t="s">
        <v>6</v>
      </c>
    </row>
    <row r="42" spans="1:5" x14ac:dyDescent="0.25">
      <c r="A42" s="23" t="s">
        <v>37</v>
      </c>
    </row>
    <row r="43" spans="1:5" x14ac:dyDescent="0.25">
      <c r="A43" s="13" t="s">
        <v>35</v>
      </c>
    </row>
    <row r="44" spans="1:5" x14ac:dyDescent="0.25">
      <c r="A44" s="2" t="s">
        <v>40</v>
      </c>
      <c r="B44" s="15">
        <f>'2кв'!B50</f>
        <v>28173.554000000007</v>
      </c>
    </row>
    <row r="45" spans="1:5" x14ac:dyDescent="0.25">
      <c r="A45" s="2" t="s">
        <v>65</v>
      </c>
      <c r="B45" s="16"/>
    </row>
    <row r="46" spans="1:5" x14ac:dyDescent="0.25">
      <c r="A46" s="2" t="s">
        <v>46</v>
      </c>
      <c r="B46" s="16">
        <v>18836.810000000001</v>
      </c>
    </row>
    <row r="47" spans="1:5" ht="30" x14ac:dyDescent="0.25">
      <c r="A47" s="32" t="s">
        <v>36</v>
      </c>
      <c r="B47" s="16">
        <f>E26</f>
        <v>11089.395</v>
      </c>
    </row>
    <row r="48" spans="1:5" x14ac:dyDescent="0.25">
      <c r="A48" s="17" t="s">
        <v>39</v>
      </c>
      <c r="B48" s="18">
        <f>B44+B46-B47</f>
        <v>35920.969000000012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37" zoomScaleSheetLayoutView="100" workbookViewId="0">
      <selection activeCell="D24" sqref="D24"/>
    </sheetView>
  </sheetViews>
  <sheetFormatPr defaultColWidth="9.140625" defaultRowHeight="15" x14ac:dyDescent="0.25"/>
  <cols>
    <col min="1" max="1" width="35.140625" style="2" bestFit="1" customWidth="1"/>
    <col min="2" max="2" width="20.28515625" style="2" customWidth="1"/>
    <col min="3" max="3" width="13" style="2" customWidth="1"/>
    <col min="4" max="4" width="14.28515625" style="2" customWidth="1"/>
    <col min="5" max="5" width="14.1406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66</v>
      </c>
      <c r="B3" s="75"/>
      <c r="C3" s="75"/>
      <c r="D3" s="75"/>
      <c r="E3" s="75"/>
    </row>
    <row r="4" spans="1:5" s="1" customFormat="1" ht="15.6" customHeight="1" x14ac:dyDescent="0.25">
      <c r="A4" s="20" t="s">
        <v>13</v>
      </c>
      <c r="B4" s="4"/>
      <c r="C4" s="4"/>
      <c r="D4" s="2"/>
      <c r="E4" s="39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6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ht="17.25" customHeight="1" x14ac:dyDescent="0.25">
      <c r="A12" s="68" t="s">
        <v>15</v>
      </c>
      <c r="B12" s="69"/>
      <c r="C12" s="69"/>
      <c r="D12" s="69"/>
      <c r="E12" s="69"/>
    </row>
    <row r="13" spans="1:5" ht="21" customHeight="1" x14ac:dyDescent="0.25">
      <c r="A13" s="64" t="s">
        <v>22</v>
      </c>
      <c r="B13" s="64"/>
      <c r="C13" s="64"/>
      <c r="D13" s="64"/>
      <c r="E13" s="64"/>
    </row>
    <row r="14" spans="1:5" ht="18.75" customHeight="1" x14ac:dyDescent="0.25">
      <c r="A14" s="68" t="s">
        <v>2</v>
      </c>
      <c r="B14" s="69"/>
      <c r="C14" s="69"/>
      <c r="D14" s="69"/>
      <c r="E14" s="69"/>
    </row>
    <row r="15" spans="1:5" ht="18" customHeight="1" x14ac:dyDescent="0.25">
      <c r="A15" s="64" t="s">
        <v>43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8" ht="30" customHeight="1" x14ac:dyDescent="0.25">
      <c r="A17" s="64" t="s">
        <v>17</v>
      </c>
      <c r="B17" s="64"/>
      <c r="C17" s="64"/>
      <c r="D17" s="64"/>
      <c r="E17" s="64"/>
    </row>
    <row r="18" spans="1:8" x14ac:dyDescent="0.25">
      <c r="A18" s="64" t="s">
        <v>28</v>
      </c>
      <c r="B18" s="64"/>
      <c r="C18" s="64"/>
      <c r="D18" s="64"/>
      <c r="E18" s="64"/>
    </row>
    <row r="19" spans="1:8" ht="33.6" customHeight="1" x14ac:dyDescent="0.25">
      <c r="A19" s="70" t="s">
        <v>29</v>
      </c>
      <c r="B19" s="70"/>
      <c r="C19" s="70"/>
      <c r="D19" s="70"/>
      <c r="E19" s="70"/>
    </row>
    <row r="20" spans="1:8" ht="22.5" customHeight="1" x14ac:dyDescent="0.25">
      <c r="A20" s="70"/>
      <c r="B20" s="70"/>
      <c r="C20" s="70"/>
      <c r="D20" s="70"/>
      <c r="E20" s="70"/>
      <c r="F20" s="2">
        <v>281.10000000000002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42</v>
      </c>
      <c r="B22" s="8" t="s">
        <v>41</v>
      </c>
      <c r="C22" s="3" t="s">
        <v>4</v>
      </c>
      <c r="D22" s="3">
        <v>8.1999999999999993</v>
      </c>
      <c r="E22" s="7">
        <f>D22*F20*G20</f>
        <v>6915.0599999999995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4.95</v>
      </c>
      <c r="E23" s="7">
        <f>D23*F20*3</f>
        <v>4174.3350000000009</v>
      </c>
    </row>
    <row r="24" spans="1:8" x14ac:dyDescent="0.25">
      <c r="A24" s="6" t="s">
        <v>32</v>
      </c>
      <c r="B24" s="8" t="s">
        <v>67</v>
      </c>
      <c r="C24" s="3" t="s">
        <v>34</v>
      </c>
      <c r="D24" s="3"/>
      <c r="E24" s="7">
        <v>205</v>
      </c>
    </row>
    <row r="25" spans="1:8" x14ac:dyDescent="0.25">
      <c r="A25" s="28"/>
      <c r="B25" s="8"/>
      <c r="C25" s="3"/>
      <c r="D25" s="3"/>
      <c r="E25" s="7"/>
    </row>
    <row r="26" spans="1:8" s="13" customFormat="1" ht="14.25" customHeight="1" x14ac:dyDescent="0.2">
      <c r="A26" s="9" t="s">
        <v>24</v>
      </c>
      <c r="B26" s="10"/>
      <c r="C26" s="11"/>
      <c r="D26" s="11"/>
      <c r="E26" s="12">
        <f>SUM(E22:E25)</f>
        <v>11294.395</v>
      </c>
    </row>
    <row r="28" spans="1:8" ht="30.75" customHeight="1" x14ac:dyDescent="0.25">
      <c r="A28" s="71" t="s">
        <v>86</v>
      </c>
      <c r="B28" s="71"/>
      <c r="C28" s="71"/>
      <c r="D28" s="71"/>
      <c r="E28" s="71"/>
    </row>
    <row r="29" spans="1:8" ht="34.5" customHeight="1" x14ac:dyDescent="0.25">
      <c r="A29" s="64" t="s">
        <v>21</v>
      </c>
      <c r="B29" s="64"/>
      <c r="C29" s="64"/>
      <c r="D29" s="64"/>
      <c r="E29" s="64"/>
    </row>
    <row r="30" spans="1:8" ht="15.75" customHeight="1" x14ac:dyDescent="0.25">
      <c r="A30" s="64" t="s">
        <v>20</v>
      </c>
      <c r="B30" s="64"/>
      <c r="C30" s="64"/>
      <c r="D30" s="64"/>
      <c r="E30" s="64"/>
      <c r="F30" s="13"/>
      <c r="G30" s="13"/>
      <c r="H30" s="14"/>
    </row>
    <row r="31" spans="1:8" ht="36" customHeight="1" x14ac:dyDescent="0.25">
      <c r="A31" s="64" t="s">
        <v>30</v>
      </c>
      <c r="B31" s="64"/>
      <c r="C31" s="64"/>
      <c r="D31" s="64"/>
      <c r="E31" s="64"/>
    </row>
    <row r="32" spans="1:8" x14ac:dyDescent="0.25">
      <c r="A32" s="64" t="s">
        <v>18</v>
      </c>
      <c r="B32" s="64"/>
      <c r="C32" s="64"/>
      <c r="D32" s="64"/>
      <c r="E32" s="64"/>
    </row>
    <row r="33" spans="1:5" x14ac:dyDescent="0.25">
      <c r="A33" s="35"/>
      <c r="B33" s="35"/>
      <c r="C33" s="35"/>
      <c r="D33" s="35"/>
      <c r="E33" s="35"/>
    </row>
    <row r="34" spans="1:5" x14ac:dyDescent="0.25">
      <c r="A34" s="67" t="s">
        <v>5</v>
      </c>
      <c r="B34" s="67"/>
      <c r="C34" s="67"/>
      <c r="D34" s="67"/>
      <c r="E34" s="67"/>
    </row>
    <row r="35" spans="1:5" x14ac:dyDescent="0.25">
      <c r="A35" s="64" t="s">
        <v>18</v>
      </c>
      <c r="B35" s="64"/>
      <c r="C35" s="64"/>
      <c r="D35" s="64"/>
      <c r="E35" s="64"/>
    </row>
    <row r="36" spans="1:5" x14ac:dyDescent="0.25">
      <c r="A36" s="65" t="s">
        <v>44</v>
      </c>
      <c r="B36" s="65"/>
      <c r="C36" s="65"/>
      <c r="D36" s="65"/>
      <c r="E36" s="65"/>
    </row>
    <row r="37" spans="1:5" x14ac:dyDescent="0.25">
      <c r="B37" s="66" t="s">
        <v>19</v>
      </c>
      <c r="C37" s="66"/>
      <c r="D37" s="66"/>
      <c r="E37" s="5" t="s">
        <v>6</v>
      </c>
    </row>
    <row r="38" spans="1:5" x14ac:dyDescent="0.25">
      <c r="A38" s="36"/>
      <c r="B38" s="36"/>
      <c r="C38" s="36"/>
      <c r="D38" s="36"/>
      <c r="E38" s="36"/>
    </row>
    <row r="39" spans="1:5" x14ac:dyDescent="0.25">
      <c r="A39" s="65" t="s">
        <v>31</v>
      </c>
      <c r="B39" s="65"/>
      <c r="C39" s="65"/>
      <c r="D39" s="65"/>
      <c r="E39" s="65"/>
    </row>
    <row r="40" spans="1:5" x14ac:dyDescent="0.25">
      <c r="B40" s="66" t="s">
        <v>19</v>
      </c>
      <c r="C40" s="66"/>
      <c r="D40" s="66"/>
      <c r="E40" s="5" t="s">
        <v>6</v>
      </c>
    </row>
    <row r="42" spans="1:5" x14ac:dyDescent="0.25">
      <c r="A42" s="23" t="s">
        <v>37</v>
      </c>
    </row>
    <row r="43" spans="1:5" x14ac:dyDescent="0.25">
      <c r="A43" s="13" t="s">
        <v>35</v>
      </c>
    </row>
    <row r="44" spans="1:5" x14ac:dyDescent="0.25">
      <c r="A44" s="2" t="s">
        <v>40</v>
      </c>
      <c r="B44" s="15">
        <f>'3кв'!B48</f>
        <v>35920.969000000012</v>
      </c>
    </row>
    <row r="45" spans="1:5" x14ac:dyDescent="0.25">
      <c r="A45" s="2" t="s">
        <v>65</v>
      </c>
      <c r="B45" s="16"/>
    </row>
    <row r="46" spans="1:5" x14ac:dyDescent="0.25">
      <c r="A46" s="2" t="s">
        <v>46</v>
      </c>
      <c r="B46" s="16">
        <v>19395.599999999999</v>
      </c>
    </row>
    <row r="47" spans="1:5" ht="30" x14ac:dyDescent="0.25">
      <c r="A47" s="38" t="s">
        <v>36</v>
      </c>
      <c r="B47" s="16">
        <f>E26</f>
        <v>11294.395</v>
      </c>
    </row>
    <row r="48" spans="1:5" x14ac:dyDescent="0.25">
      <c r="A48" s="17" t="s">
        <v>39</v>
      </c>
      <c r="B48" s="18">
        <f>B44+B46-B47</f>
        <v>44022.174000000014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SheetLayoutView="100" workbookViewId="0">
      <selection activeCell="B22" sqref="B22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0" t="s">
        <v>68</v>
      </c>
      <c r="B1" s="80"/>
      <c r="C1" s="80"/>
      <c r="D1" s="40"/>
    </row>
    <row r="2" spans="1:5" x14ac:dyDescent="0.25">
      <c r="A2" s="81" t="s">
        <v>69</v>
      </c>
      <c r="B2" s="81"/>
      <c r="C2" s="81"/>
      <c r="D2" s="42"/>
    </row>
    <row r="3" spans="1:5" x14ac:dyDescent="0.25">
      <c r="A3" s="81" t="s">
        <v>83</v>
      </c>
      <c r="B3" s="81"/>
      <c r="C3" s="81"/>
      <c r="D3" s="42"/>
    </row>
    <row r="4" spans="1:5" x14ac:dyDescent="0.25">
      <c r="A4" s="80" t="s">
        <v>70</v>
      </c>
      <c r="B4" s="80"/>
      <c r="C4" s="80"/>
      <c r="D4" s="40"/>
    </row>
    <row r="5" spans="1:5" x14ac:dyDescent="0.25">
      <c r="A5" s="82"/>
      <c r="B5" s="82"/>
      <c r="C5" s="82"/>
      <c r="D5" s="1"/>
    </row>
    <row r="6" spans="1:5" x14ac:dyDescent="0.25">
      <c r="A6" s="42"/>
      <c r="B6" s="43" t="s">
        <v>71</v>
      </c>
      <c r="C6" s="44">
        <f>'1кв'!B46</f>
        <v>79448.83</v>
      </c>
      <c r="D6" s="45"/>
    </row>
    <row r="7" spans="1:5" x14ac:dyDescent="0.25">
      <c r="A7" s="46" t="s">
        <v>72</v>
      </c>
      <c r="B7" s="43" t="s">
        <v>92</v>
      </c>
      <c r="C7" s="44"/>
      <c r="D7" s="45"/>
    </row>
    <row r="8" spans="1:5" x14ac:dyDescent="0.25">
      <c r="B8" s="47" t="s">
        <v>73</v>
      </c>
      <c r="C8" s="48">
        <f>'1кв'!B48+'2кв'!B48+'3кв'!B46+'4кв'!B46</f>
        <v>75142.76999999999</v>
      </c>
      <c r="D8" s="49"/>
    </row>
    <row r="9" spans="1:5" x14ac:dyDescent="0.25">
      <c r="A9" s="50"/>
      <c r="B9" s="47" t="s">
        <v>74</v>
      </c>
      <c r="C9" s="51">
        <f>SUM(C8:C8)</f>
        <v>75142.76999999999</v>
      </c>
      <c r="D9" s="45"/>
    </row>
    <row r="10" spans="1:5" x14ac:dyDescent="0.25">
      <c r="A10" s="1"/>
      <c r="B10" s="79"/>
      <c r="C10" s="79"/>
      <c r="D10" s="52"/>
    </row>
    <row r="11" spans="1:5" x14ac:dyDescent="0.25">
      <c r="A11" s="53" t="s">
        <v>75</v>
      </c>
      <c r="B11" s="54" t="s">
        <v>76</v>
      </c>
      <c r="C11" s="48">
        <f>'1кв'!E22+'2кв'!E22+'3кв'!E22+'4кв'!E22</f>
        <v>26462.754000000001</v>
      </c>
      <c r="D11" s="52"/>
    </row>
    <row r="12" spans="1:5" x14ac:dyDescent="0.25">
      <c r="A12" s="53"/>
      <c r="B12" s="55" t="s">
        <v>38</v>
      </c>
      <c r="C12" s="48">
        <f>'1кв'!E23+'2кв'!E23+'3кв'!E23+'4кв'!E23</f>
        <v>15972.102000000001</v>
      </c>
      <c r="D12" s="52"/>
    </row>
    <row r="13" spans="1:5" x14ac:dyDescent="0.25">
      <c r="A13" s="1"/>
      <c r="B13" s="55" t="s">
        <v>32</v>
      </c>
      <c r="C13" s="48">
        <f>'1кв'!E24+'2кв'!E24+'3кв'!E24+'4кв'!E24</f>
        <v>1607.84</v>
      </c>
      <c r="D13" s="52"/>
      <c r="E13" s="56"/>
    </row>
    <row r="14" spans="1:5" x14ac:dyDescent="0.25">
      <c r="A14" s="53"/>
      <c r="B14" s="57" t="s">
        <v>85</v>
      </c>
      <c r="C14" s="48">
        <f>'2кв'!E25+'2кв'!E26</f>
        <v>2002.56</v>
      </c>
      <c r="D14" s="52"/>
    </row>
    <row r="15" spans="1:5" x14ac:dyDescent="0.25">
      <c r="A15" s="53"/>
      <c r="B15" s="58" t="s">
        <v>77</v>
      </c>
      <c r="C15" s="48">
        <f>'1кв'!E25+'1кв'!E26</f>
        <v>64524.17</v>
      </c>
      <c r="D15" s="52"/>
    </row>
    <row r="16" spans="1:5" x14ac:dyDescent="0.25">
      <c r="A16" s="53"/>
      <c r="B16" s="58" t="s">
        <v>78</v>
      </c>
      <c r="C16" s="48">
        <v>0</v>
      </c>
      <c r="D16" s="52"/>
    </row>
    <row r="17" spans="1:5" x14ac:dyDescent="0.25">
      <c r="A17" s="53"/>
      <c r="B17" s="58" t="s">
        <v>49</v>
      </c>
      <c r="C17" s="48">
        <f>'1кв'!E25</f>
        <v>36834.5</v>
      </c>
      <c r="D17" s="52"/>
    </row>
    <row r="18" spans="1:5" x14ac:dyDescent="0.25">
      <c r="A18" s="53"/>
      <c r="B18" s="58" t="s">
        <v>50</v>
      </c>
      <c r="C18" s="48">
        <f>'1кв'!E26</f>
        <v>27689.67</v>
      </c>
      <c r="D18" s="52"/>
    </row>
    <row r="19" spans="1:5" x14ac:dyDescent="0.25">
      <c r="A19" s="1"/>
      <c r="B19" s="59" t="s">
        <v>79</v>
      </c>
      <c r="C19" s="51">
        <f>SUM(C11:C15)</f>
        <v>110569.42599999999</v>
      </c>
      <c r="D19" s="52"/>
      <c r="E19" s="56"/>
    </row>
    <row r="20" spans="1:5" x14ac:dyDescent="0.25">
      <c r="A20" s="1"/>
      <c r="B20" s="59" t="s">
        <v>84</v>
      </c>
      <c r="C20" s="51">
        <f>C6+C9-C19</f>
        <v>44022.173999999985</v>
      </c>
      <c r="D20" s="52"/>
    </row>
    <row r="21" spans="1:5" x14ac:dyDescent="0.25">
      <c r="A21" s="1"/>
      <c r="B21" s="46"/>
      <c r="C21" s="46"/>
      <c r="D21" s="52"/>
    </row>
    <row r="22" spans="1:5" x14ac:dyDescent="0.25">
      <c r="A22" s="1"/>
      <c r="B22" s="60" t="s">
        <v>80</v>
      </c>
      <c r="C22" s="60"/>
      <c r="D22" s="52"/>
    </row>
    <row r="23" spans="1:5" x14ac:dyDescent="0.25">
      <c r="A23" s="1"/>
      <c r="B23" s="60" t="s">
        <v>87</v>
      </c>
      <c r="C23" s="61">
        <v>7380.81</v>
      </c>
      <c r="D23" s="52"/>
    </row>
    <row r="24" spans="1:5" x14ac:dyDescent="0.25">
      <c r="A24" s="1"/>
      <c r="B24" s="62" t="s">
        <v>88</v>
      </c>
      <c r="C24" s="63">
        <v>6465.3</v>
      </c>
      <c r="D24" s="52"/>
    </row>
    <row r="25" spans="1:5" x14ac:dyDescent="0.25">
      <c r="A25" s="1"/>
      <c r="B25" s="60" t="s">
        <v>81</v>
      </c>
      <c r="C25" s="83">
        <f>C24-C23</f>
        <v>-915.51000000000022</v>
      </c>
      <c r="D25" s="52"/>
    </row>
    <row r="26" spans="1:5" x14ac:dyDescent="0.25">
      <c r="A26" s="1"/>
      <c r="B26" s="46"/>
      <c r="C26" s="46"/>
      <c r="D26" s="52"/>
    </row>
    <row r="27" spans="1:5" x14ac:dyDescent="0.25">
      <c r="A27" s="1" t="s">
        <v>82</v>
      </c>
      <c r="B27" s="46" t="s">
        <v>89</v>
      </c>
      <c r="C27" s="46"/>
      <c r="D27" s="52"/>
    </row>
    <row r="28" spans="1:5" x14ac:dyDescent="0.25">
      <c r="A28" s="1"/>
      <c r="B28" s="46" t="s">
        <v>90</v>
      </c>
      <c r="C28" s="46"/>
      <c r="D28" s="52"/>
    </row>
    <row r="29" spans="1:5" x14ac:dyDescent="0.25">
      <c r="A29" s="1"/>
      <c r="B29" s="46" t="s">
        <v>91</v>
      </c>
      <c r="C29" s="46"/>
      <c r="D29" s="52"/>
    </row>
    <row r="30" spans="1:5" x14ac:dyDescent="0.25">
      <c r="A30" s="1"/>
      <c r="B30" s="62"/>
      <c r="C30" s="46"/>
      <c r="D30" s="52"/>
    </row>
    <row r="31" spans="1:5" x14ac:dyDescent="0.25">
      <c r="A31" s="1"/>
      <c r="B31" s="46"/>
      <c r="C31" s="46"/>
      <c r="D31" s="52"/>
    </row>
    <row r="32" spans="1:5" x14ac:dyDescent="0.25">
      <c r="A32" s="1"/>
      <c r="B32" s="46"/>
      <c r="C32" s="46"/>
      <c r="D32" s="52"/>
    </row>
    <row r="33" spans="1:4" x14ac:dyDescent="0.25">
      <c r="A33" s="1"/>
      <c r="B33" s="46"/>
      <c r="C33" s="46"/>
      <c r="D33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2026-02-26T08:01:57Z</dcterms:modified>
</cp:coreProperties>
</file>