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815" yWindow="1815" windowWidth="28800" windowHeight="15345" activeTab="3"/>
  </bookViews>
  <sheets>
    <sheet name="1кв" sheetId="30" r:id="rId1"/>
    <sheet name="2кв" sheetId="31" r:id="rId2"/>
    <sheet name="3кв" sheetId="32" r:id="rId3"/>
    <sheet name="4кв" sheetId="33" r:id="rId4"/>
    <sheet name="отчет" sheetId="34" r:id="rId5"/>
  </sheets>
  <definedNames>
    <definedName name="_xlnm.Print_Area" localSheetId="0">'1кв'!$A$1:$E$50</definedName>
    <definedName name="_xlnm.Print_Area" localSheetId="1">'2кв'!$A$1:$E$51</definedName>
    <definedName name="_xlnm.Print_Area" localSheetId="2">'3кв'!$A$1:$E$48</definedName>
    <definedName name="_xlnm.Print_Area" localSheetId="3">'4кв'!$A$1:$E$48</definedName>
    <definedName name="_xlnm.Print_Area" localSheetId="4">отчет!$A$1:$C$33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34" l="1"/>
  <c r="C18" i="34"/>
  <c r="C16" i="34" s="1"/>
  <c r="C9" i="34"/>
  <c r="E23" i="33"/>
  <c r="E22" i="33"/>
  <c r="E26" i="33" s="1"/>
  <c r="C14" i="34" l="1"/>
  <c r="C13" i="34"/>
  <c r="C12" i="34"/>
  <c r="C8" i="34"/>
  <c r="C10" i="34" s="1"/>
  <c r="C6" i="34"/>
  <c r="C20" i="34" l="1"/>
  <c r="C21" i="34" s="1"/>
  <c r="B43" i="33" l="1"/>
  <c r="B47" i="33"/>
  <c r="B48" i="33" l="1"/>
  <c r="B48" i="32"/>
  <c r="E23" i="32"/>
  <c r="E22" i="32"/>
  <c r="E23" i="31"/>
  <c r="E22" i="31"/>
  <c r="E26" i="31" s="1"/>
  <c r="B50" i="31" s="1"/>
  <c r="E26" i="32" l="1"/>
  <c r="B47" i="32" s="1"/>
  <c r="E23" i="30"/>
  <c r="E22" i="30"/>
  <c r="E26" i="30" l="1"/>
  <c r="B49" i="30" s="1"/>
  <c r="B50" i="30"/>
  <c r="B46" i="31" s="1"/>
  <c r="B51" i="31" s="1"/>
  <c r="B43" i="32" s="1"/>
</calcChain>
</file>

<file path=xl/sharedStrings.xml><?xml version="1.0" encoding="utf-8"?>
<sst xmlns="http://schemas.openxmlformats.org/spreadsheetml/2006/main" count="247" uniqueCount="89">
  <si>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</si>
  <si>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</si>
  <si>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</si>
  <si>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</si>
  <si>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</si>
  <si>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</si>
  <si>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</si>
  <si>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</si>
  <si>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</si>
  <si>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</si>
  <si>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</si>
  <si>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</si>
  <si>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</si>
  <si>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</si>
  <si>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</si>
  <si>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</si>
  <si>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</si>
  <si>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</si>
  <si>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</si>
  <si>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</si>
  <si>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</si>
  <si>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</si>
  <si>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</si>
  <si>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</si>
  <si>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</si>
  <si>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Молодогвардейцев, д. 7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</si>
  <si>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№91  от   01.10.2012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</si>
  <si>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№7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Молодогвардейцев</t>
    </r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</si>
  <si>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</si>
  <si>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</si>
  <si>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</si>
  <si>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</si>
  <si>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Расходы по содержанию и тек.ремонту, руб.</t>
  </si>
  <si>
    <t>Общая площадь квартир -250,3м2</t>
  </si>
  <si>
    <t xml:space="preserve">Общехозяйственные расходы </t>
  </si>
  <si>
    <t xml:space="preserve">Итого остаток на конец  квартала </t>
  </si>
  <si>
    <t xml:space="preserve">Остаток на начало квартала </t>
  </si>
  <si>
    <t xml:space="preserve">определена приложением № 9 к договору </t>
  </si>
  <si>
    <t>Услуги по содержанию многоквартирного дома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</si>
  <si>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</si>
  <si>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1 квартал</t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</si>
  <si>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 А.А.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</si>
  <si>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№2,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№66 от 22.05.2022 г.</t>
    </r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</si>
  <si>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Уткиной Натальи Юрьевны</t>
    </r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</si>
  <si>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>Собственники МКД,  в лице председателя совета дома Уткиной Н.Ю.</t>
    </r>
  </si>
  <si>
    <t>Оплачено, руб</t>
  </si>
  <si>
    <t>Предъявлено населению 12517,5</t>
  </si>
  <si>
    <t>за 1 квартал 2025 года</t>
  </si>
  <si>
    <t>31.03.2025 г.</t>
  </si>
  <si>
    <t xml:space="preserve">           2. Всего за период с "01" 01  2025 г. по "31" 03 2025 г. выполнено работ (оказано услуг) на общую сумму девять тысяч девятьсот восемьдесят шесть  рублей 97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</si>
  <si>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</si>
  <si>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</si>
  <si>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</si>
  <si>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</si>
  <si>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</si>
  <si>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</si>
  <si>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 2025 г. по "30" 06 2025 г. выполнено работ (оказано услуг) на общую сумму девять тысяч девятьсот пятьдесят шесть  рублей 93 копейки.</t>
  </si>
  <si>
    <t>Предъявлено по доп. соглаш. рем.отмостки 5686,92</t>
  </si>
  <si>
    <t>Предъявлено населению  13711,44</t>
  </si>
  <si>
    <t>Доп.финанирование ремонт отмостки</t>
  </si>
  <si>
    <t>за 4 квартал 2025 года</t>
  </si>
  <si>
    <t xml:space="preserve">           2. Всего за период с "01" 10  2025 г. по "31" 12  2025 г. выполнено работ (оказано услуг) на общую сумму денсять тысяч девятьсот три рубля 07 копеек</t>
  </si>
  <si>
    <t>ОТЧЕТ</t>
  </si>
  <si>
    <t>О ВЫПОЛНЕННЫХ РАБОТАХ И ДВИЖЕНИИ  СРЕДСТВ</t>
  </si>
  <si>
    <t>по ж.д. ул. Молодогвардейцев, д. 7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</si>
  <si>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</si>
  <si>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</si>
  <si>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</si>
  <si>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</si>
  <si>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</si>
  <si>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</si>
  <si>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Непредвиденные работы 0 ч/ч</t>
  </si>
  <si>
    <t>работы по договору, всего</t>
  </si>
  <si>
    <t>в том числе: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</si>
  <si>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</si>
  <si>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</si>
  <si>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</si>
  <si>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</si>
  <si>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Остаток средств на 01.01.2026</t>
  </si>
  <si>
    <t>НА ЛИЦЕВОМ СЧЕТЕ  за  период  с 01.01.2025 г. по 31.12.2025 г.</t>
  </si>
  <si>
    <t>Ремонт отмостки (смета)</t>
  </si>
  <si>
    <t>октябрь</t>
  </si>
  <si>
    <t xml:space="preserve">           2. Всего за период с "01" 07  2025 г. по "30" 09 2025 г. выполнено работ (оказано услуг) на общую сумму десять тысяч девятьсот три рубля 07 копеек</t>
  </si>
  <si>
    <t>Начислено всего 52457,88</t>
  </si>
  <si>
    <t>Задолженность населения по оплате на 01.01.2025 г.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</si>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</sst>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4" fillId="0" borderId="0"/>
    <xf numFmtId="0" fontId="15" fillId="0" borderId="0"/>
    <xf numFmtId="0" fontId="15" fillId="0" borderId="0"/>
  </cellStyleXfs>
  <cellXfs count="8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43" fontId="7" fillId="0" borderId="0" xfId="0" applyNumberFormat="1" applyFont="1"/>
    <xf numFmtId="164" fontId="7" fillId="0" borderId="0" xfId="1" applyNumberFormat="1" applyFont="1"/>
    <xf numFmtId="164" fontId="4" fillId="0" borderId="0" xfId="1" applyNumberFormat="1" applyFont="1"/>
    <xf numFmtId="0" fontId="11" fillId="0" borderId="0" xfId="0" applyFont="1"/>
    <xf numFmtId="0" fontId="12" fillId="0" borderId="0" xfId="0" applyFont="1"/>
    <xf numFmtId="164" fontId="7" fillId="0" borderId="0" xfId="0" applyNumberFormat="1" applyFont="1"/>
    <xf numFmtId="0" fontId="4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2" fontId="4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3" fillId="0" borderId="1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6" fillId="0" borderId="0" xfId="0" applyFont="1" applyAlignment="1"/>
    <xf numFmtId="0" fontId="17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6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43" fontId="17" fillId="0" borderId="0" xfId="0" applyNumberFormat="1" applyFont="1"/>
    <xf numFmtId="49" fontId="3" fillId="0" borderId="4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5" xfId="0" applyFont="1" applyBorder="1" applyAlignment="1">
      <alignment wrapText="1"/>
    </xf>
    <xf numFmtId="0" fontId="4" fillId="0" borderId="1" xfId="0" applyFont="1" applyBorder="1"/>
    <xf numFmtId="164" fontId="3" fillId="0" borderId="0" xfId="1" applyNumberFormat="1" applyFont="1" applyBorder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topLeftCell="A32" zoomScaleSheetLayoutView="100" workbookViewId="0">
      <selection activeCell="B48" sqref="A48:XFD48"/>
    </sheetView>
  </sheetViews>
  <sheetFormatPr defaultColWidth="9.140625" defaultRowHeight="15" x14ac:dyDescent="0.25"/>
  <cols>
    <col min="1" max="1" width="33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5.5703125" style="2" customWidth="1"/>
    <col min="9" max="16384" width="9.140625" style="2"/>
  </cols>
  <sheetData>
    <row r="1" spans="1:5" ht="15.75" x14ac:dyDescent="0.25">
      <c r="A1" s="67" t="s">
        <v>11</v>
      </c>
      <c r="B1" s="67"/>
      <c r="C1" s="67"/>
      <c r="D1" s="67"/>
      <c r="E1" s="67"/>
    </row>
    <row r="2" spans="1:5" ht="30.75" customHeight="1" x14ac:dyDescent="0.25">
      <c r="A2" s="68" t="s">
        <v>12</v>
      </c>
      <c r="B2" s="69"/>
      <c r="C2" s="69"/>
      <c r="D2" s="69"/>
      <c r="E2" s="69"/>
    </row>
    <row r="3" spans="1:5" x14ac:dyDescent="0.25">
      <c r="A3" s="70" t="s">
        <v>47</v>
      </c>
      <c r="B3" s="70"/>
      <c r="C3" s="70"/>
      <c r="D3" s="70"/>
      <c r="E3" s="70"/>
    </row>
    <row r="4" spans="1:5" s="1" customFormat="1" ht="15.75" x14ac:dyDescent="0.25">
      <c r="A4" s="22" t="s">
        <v>13</v>
      </c>
      <c r="B4" s="4"/>
      <c r="C4" s="4"/>
      <c r="D4" s="25"/>
      <c r="E4" s="24" t="s">
        <v>48</v>
      </c>
    </row>
    <row r="5" spans="1:5" x14ac:dyDescent="0.25">
      <c r="A5" s="29"/>
      <c r="B5" s="4"/>
      <c r="C5" s="4"/>
      <c r="D5" s="4"/>
      <c r="E5" s="4"/>
    </row>
    <row r="6" spans="1:5" x14ac:dyDescent="0.25">
      <c r="A6" s="71" t="s">
        <v>0</v>
      </c>
      <c r="B6" s="71"/>
      <c r="C6" s="71"/>
      <c r="D6" s="71"/>
      <c r="E6" s="71"/>
    </row>
    <row r="7" spans="1:5" x14ac:dyDescent="0.25">
      <c r="A7" s="72" t="s">
        <v>25</v>
      </c>
      <c r="B7" s="72"/>
      <c r="C7" s="72"/>
      <c r="D7" s="72"/>
      <c r="E7" s="72"/>
    </row>
    <row r="8" spans="1:5" x14ac:dyDescent="0.25">
      <c r="A8" s="65" t="s">
        <v>1</v>
      </c>
      <c r="B8" s="65"/>
      <c r="C8" s="65"/>
      <c r="D8" s="65"/>
      <c r="E8" s="65"/>
    </row>
    <row r="9" spans="1:5" x14ac:dyDescent="0.25">
      <c r="A9" s="71" t="s">
        <v>43</v>
      </c>
      <c r="B9" s="71"/>
      <c r="C9" s="71"/>
      <c r="D9" s="71"/>
      <c r="E9" s="71"/>
    </row>
    <row r="10" spans="1:5" ht="26.25" customHeight="1" x14ac:dyDescent="0.25">
      <c r="A10" s="73" t="s">
        <v>14</v>
      </c>
      <c r="B10" s="74"/>
      <c r="C10" s="74"/>
      <c r="D10" s="74"/>
      <c r="E10" s="74"/>
    </row>
    <row r="11" spans="1:5" ht="32.25" customHeight="1" x14ac:dyDescent="0.25">
      <c r="A11" s="71" t="s">
        <v>42</v>
      </c>
      <c r="B11" s="71"/>
      <c r="C11" s="71"/>
      <c r="D11" s="71"/>
      <c r="E11" s="71"/>
    </row>
    <row r="12" spans="1:5" x14ac:dyDescent="0.25">
      <c r="A12" s="65" t="s">
        <v>15</v>
      </c>
      <c r="B12" s="66"/>
      <c r="C12" s="66"/>
      <c r="D12" s="66"/>
      <c r="E12" s="66"/>
    </row>
    <row r="13" spans="1:5" x14ac:dyDescent="0.25">
      <c r="A13" s="71" t="s">
        <v>22</v>
      </c>
      <c r="B13" s="71"/>
      <c r="C13" s="71"/>
      <c r="D13" s="71"/>
      <c r="E13" s="71"/>
    </row>
    <row r="14" spans="1:5" x14ac:dyDescent="0.25">
      <c r="A14" s="65" t="s">
        <v>2</v>
      </c>
      <c r="B14" s="66"/>
      <c r="C14" s="66"/>
      <c r="D14" s="66"/>
      <c r="E14" s="66"/>
    </row>
    <row r="15" spans="1:5" x14ac:dyDescent="0.25">
      <c r="A15" s="71" t="s">
        <v>39</v>
      </c>
      <c r="B15" s="71"/>
      <c r="C15" s="71"/>
      <c r="D15" s="71"/>
      <c r="E15" s="71"/>
    </row>
    <row r="16" spans="1:5" x14ac:dyDescent="0.25">
      <c r="A16" s="65" t="s">
        <v>16</v>
      </c>
      <c r="B16" s="66"/>
      <c r="C16" s="66"/>
      <c r="D16" s="66"/>
      <c r="E16" s="66"/>
    </row>
    <row r="17" spans="1:8" ht="27" customHeight="1" x14ac:dyDescent="0.25">
      <c r="A17" s="71" t="s">
        <v>17</v>
      </c>
      <c r="B17" s="71"/>
      <c r="C17" s="71"/>
      <c r="D17" s="71"/>
      <c r="E17" s="71"/>
    </row>
    <row r="18" spans="1:8" ht="62.45" customHeight="1" x14ac:dyDescent="0.25">
      <c r="A18" s="71" t="s">
        <v>26</v>
      </c>
      <c r="B18" s="71"/>
      <c r="C18" s="71"/>
      <c r="D18" s="71"/>
      <c r="E18" s="71"/>
    </row>
    <row r="19" spans="1:8" ht="29.25" customHeight="1" x14ac:dyDescent="0.25">
      <c r="A19" s="76" t="s">
        <v>27</v>
      </c>
      <c r="B19" s="76"/>
      <c r="C19" s="76"/>
      <c r="D19" s="76"/>
      <c r="E19" s="76"/>
    </row>
    <row r="20" spans="1:8" x14ac:dyDescent="0.25">
      <c r="A20" s="76"/>
      <c r="B20" s="76"/>
      <c r="C20" s="76"/>
      <c r="D20" s="76"/>
      <c r="E20" s="76"/>
      <c r="F20" s="2">
        <v>250.3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1" t="s">
        <v>38</v>
      </c>
      <c r="B22" s="9" t="s">
        <v>37</v>
      </c>
      <c r="C22" s="3" t="s">
        <v>4</v>
      </c>
      <c r="D22" s="3">
        <v>8.58</v>
      </c>
      <c r="E22" s="8">
        <f>D22*F20*G20</f>
        <v>6442.7219999999998</v>
      </c>
    </row>
    <row r="23" spans="1:8" x14ac:dyDescent="0.25">
      <c r="A23" s="7" t="s">
        <v>34</v>
      </c>
      <c r="B23" s="9" t="s">
        <v>23</v>
      </c>
      <c r="C23" s="3" t="s">
        <v>4</v>
      </c>
      <c r="D23" s="3">
        <v>4.68</v>
      </c>
      <c r="E23" s="8">
        <f>D23*F20*3</f>
        <v>3514.212</v>
      </c>
    </row>
    <row r="24" spans="1:8" x14ac:dyDescent="0.25">
      <c r="A24" s="7" t="s">
        <v>28</v>
      </c>
      <c r="B24" s="9" t="s">
        <v>40</v>
      </c>
      <c r="C24" s="3" t="s">
        <v>29</v>
      </c>
      <c r="D24" s="3"/>
      <c r="E24" s="8">
        <v>30.04</v>
      </c>
    </row>
    <row r="25" spans="1:8" x14ac:dyDescent="0.25">
      <c r="A25" s="30"/>
      <c r="B25" s="9"/>
      <c r="C25" s="3"/>
      <c r="D25" s="3"/>
      <c r="E25" s="23"/>
    </row>
    <row r="26" spans="1:8" s="14" customFormat="1" ht="14.25" x14ac:dyDescent="0.2">
      <c r="A26" s="10" t="s">
        <v>24</v>
      </c>
      <c r="B26" s="11"/>
      <c r="C26" s="12"/>
      <c r="D26" s="12"/>
      <c r="E26" s="13">
        <f>SUM(E22:E25)</f>
        <v>9986.9740000000002</v>
      </c>
    </row>
    <row r="28" spans="1:8" ht="31.5" customHeight="1" x14ac:dyDescent="0.25">
      <c r="A28" s="77" t="s">
        <v>49</v>
      </c>
      <c r="B28" s="77"/>
      <c r="C28" s="77"/>
      <c r="D28" s="77"/>
      <c r="E28" s="77"/>
    </row>
    <row r="29" spans="1:8" ht="33" customHeight="1" x14ac:dyDescent="0.25">
      <c r="A29" s="71" t="s">
        <v>21</v>
      </c>
      <c r="B29" s="71"/>
      <c r="C29" s="71"/>
      <c r="D29" s="71"/>
      <c r="E29" s="71"/>
    </row>
    <row r="30" spans="1:8" x14ac:dyDescent="0.25">
      <c r="A30" s="71" t="s">
        <v>20</v>
      </c>
      <c r="B30" s="71"/>
      <c r="C30" s="71"/>
      <c r="D30" s="71"/>
      <c r="E30" s="71"/>
      <c r="F30" s="14"/>
      <c r="G30" s="14"/>
      <c r="H30" s="15"/>
    </row>
    <row r="31" spans="1:8" ht="29.25" customHeight="1" x14ac:dyDescent="0.25">
      <c r="A31" s="71" t="s">
        <v>30</v>
      </c>
      <c r="B31" s="71"/>
      <c r="C31" s="71"/>
      <c r="D31" s="71"/>
      <c r="E31" s="71"/>
    </row>
    <row r="32" spans="1:8" x14ac:dyDescent="0.25">
      <c r="A32" s="71" t="s">
        <v>18</v>
      </c>
      <c r="B32" s="71"/>
      <c r="C32" s="71"/>
      <c r="D32" s="71"/>
      <c r="E32" s="71"/>
    </row>
    <row r="33" spans="1:5" x14ac:dyDescent="0.25">
      <c r="A33" s="27"/>
      <c r="B33" s="27"/>
      <c r="C33" s="27"/>
      <c r="D33" s="27"/>
      <c r="E33" s="27"/>
    </row>
    <row r="34" spans="1:5" x14ac:dyDescent="0.25">
      <c r="A34" s="27"/>
      <c r="B34" s="27"/>
      <c r="C34" s="27"/>
      <c r="D34" s="27"/>
      <c r="E34" s="27"/>
    </row>
    <row r="35" spans="1:5" x14ac:dyDescent="0.25">
      <c r="A35" s="75" t="s">
        <v>5</v>
      </c>
      <c r="B35" s="75"/>
      <c r="C35" s="75"/>
      <c r="D35" s="75"/>
      <c r="E35" s="75"/>
    </row>
    <row r="36" spans="1:5" x14ac:dyDescent="0.25">
      <c r="A36" s="71" t="s">
        <v>18</v>
      </c>
      <c r="B36" s="71"/>
      <c r="C36" s="71"/>
      <c r="D36" s="71"/>
      <c r="E36" s="71"/>
    </row>
    <row r="37" spans="1:5" x14ac:dyDescent="0.25">
      <c r="A37" s="78" t="s">
        <v>41</v>
      </c>
      <c r="B37" s="78"/>
      <c r="C37" s="78"/>
      <c r="D37" s="78"/>
      <c r="E37" s="5"/>
    </row>
    <row r="38" spans="1:5" x14ac:dyDescent="0.25">
      <c r="B38" s="79" t="s">
        <v>19</v>
      </c>
      <c r="C38" s="79"/>
      <c r="D38" s="79"/>
      <c r="E38" s="6" t="s">
        <v>6</v>
      </c>
    </row>
    <row r="39" spans="1:5" x14ac:dyDescent="0.25">
      <c r="A39" s="28"/>
      <c r="B39" s="28"/>
      <c r="C39" s="28"/>
      <c r="D39" s="28"/>
      <c r="E39" s="28"/>
    </row>
    <row r="40" spans="1:5" x14ac:dyDescent="0.25">
      <c r="A40" s="78" t="s">
        <v>44</v>
      </c>
      <c r="B40" s="78"/>
      <c r="C40" s="78"/>
      <c r="D40" s="78"/>
      <c r="E40" s="5"/>
    </row>
    <row r="41" spans="1:5" x14ac:dyDescent="0.25">
      <c r="B41" s="79" t="s">
        <v>19</v>
      </c>
      <c r="C41" s="79"/>
      <c r="D41" s="79"/>
      <c r="E41" s="6" t="s">
        <v>6</v>
      </c>
    </row>
    <row r="44" spans="1:5" x14ac:dyDescent="0.25">
      <c r="A44" s="19" t="s">
        <v>33</v>
      </c>
    </row>
    <row r="45" spans="1:5" x14ac:dyDescent="0.25">
      <c r="A45" s="14" t="s">
        <v>31</v>
      </c>
    </row>
    <row r="46" spans="1:5" x14ac:dyDescent="0.25">
      <c r="A46" s="14" t="s">
        <v>36</v>
      </c>
      <c r="B46" s="16">
        <v>6930.36</v>
      </c>
    </row>
    <row r="47" spans="1:5" x14ac:dyDescent="0.25">
      <c r="A47" s="26" t="s">
        <v>46</v>
      </c>
      <c r="B47" s="17"/>
    </row>
    <row r="48" spans="1:5" x14ac:dyDescent="0.25">
      <c r="A48" s="2" t="s">
        <v>45</v>
      </c>
      <c r="B48" s="17">
        <v>9516.9</v>
      </c>
    </row>
    <row r="49" spans="1:2" ht="30" x14ac:dyDescent="0.25">
      <c r="A49" s="26" t="s">
        <v>32</v>
      </c>
      <c r="B49" s="17">
        <f>E26</f>
        <v>9986.9740000000002</v>
      </c>
    </row>
    <row r="50" spans="1:2" x14ac:dyDescent="0.25">
      <c r="A50" s="18" t="s">
        <v>35</v>
      </c>
      <c r="B50" s="20">
        <f>B46+B48-B49</f>
        <v>6460.2859999999982</v>
      </c>
    </row>
    <row r="52" spans="1:2" x14ac:dyDescent="0.25">
      <c r="B52" s="2">
        <v>6930.36</v>
      </c>
    </row>
  </sheetData>
  <mergeCells count="29">
    <mergeCell ref="A36:E36"/>
    <mergeCell ref="A37:D37"/>
    <mergeCell ref="B38:D38"/>
    <mergeCell ref="A40:D40"/>
    <mergeCell ref="B41:D41"/>
    <mergeCell ref="A35:E35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view="pageBreakPreview" topLeftCell="A34" zoomScaleSheetLayoutView="100" workbookViewId="0">
      <selection activeCell="A28" sqref="A28:E28"/>
    </sheetView>
  </sheetViews>
  <sheetFormatPr defaultColWidth="9.140625" defaultRowHeight="15" x14ac:dyDescent="0.25"/>
  <cols>
    <col min="1" max="1" width="33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5.5703125" style="2" customWidth="1"/>
    <col min="9" max="16384" width="9.140625" style="2"/>
  </cols>
  <sheetData>
    <row r="1" spans="1:5" ht="15.75" x14ac:dyDescent="0.25">
      <c r="A1" s="67" t="s">
        <v>11</v>
      </c>
      <c r="B1" s="67"/>
      <c r="C1" s="67"/>
      <c r="D1" s="67"/>
      <c r="E1" s="67"/>
    </row>
    <row r="2" spans="1:5" ht="30.75" customHeight="1" x14ac:dyDescent="0.25">
      <c r="A2" s="68" t="s">
        <v>12</v>
      </c>
      <c r="B2" s="69"/>
      <c r="C2" s="69"/>
      <c r="D2" s="69"/>
      <c r="E2" s="69"/>
    </row>
    <row r="3" spans="1:5" x14ac:dyDescent="0.25">
      <c r="A3" s="70" t="s">
        <v>50</v>
      </c>
      <c r="B3" s="70"/>
      <c r="C3" s="70"/>
      <c r="D3" s="70"/>
      <c r="E3" s="70"/>
    </row>
    <row r="4" spans="1:5" s="1" customFormat="1" ht="15.75" x14ac:dyDescent="0.25">
      <c r="A4" s="22" t="s">
        <v>13</v>
      </c>
      <c r="B4" s="4"/>
      <c r="C4" s="4"/>
      <c r="D4" s="25"/>
      <c r="E4" s="24" t="s">
        <v>51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71" t="s">
        <v>0</v>
      </c>
      <c r="B6" s="71"/>
      <c r="C6" s="71"/>
      <c r="D6" s="71"/>
      <c r="E6" s="71"/>
    </row>
    <row r="7" spans="1:5" x14ac:dyDescent="0.25">
      <c r="A7" s="72" t="s">
        <v>25</v>
      </c>
      <c r="B7" s="72"/>
      <c r="C7" s="72"/>
      <c r="D7" s="72"/>
      <c r="E7" s="72"/>
    </row>
    <row r="8" spans="1:5" x14ac:dyDescent="0.25">
      <c r="A8" s="65" t="s">
        <v>1</v>
      </c>
      <c r="B8" s="65"/>
      <c r="C8" s="65"/>
      <c r="D8" s="65"/>
      <c r="E8" s="65"/>
    </row>
    <row r="9" spans="1:5" x14ac:dyDescent="0.25">
      <c r="A9" s="71" t="s">
        <v>43</v>
      </c>
      <c r="B9" s="71"/>
      <c r="C9" s="71"/>
      <c r="D9" s="71"/>
      <c r="E9" s="71"/>
    </row>
    <row r="10" spans="1:5" ht="26.25" customHeight="1" x14ac:dyDescent="0.25">
      <c r="A10" s="73" t="s">
        <v>14</v>
      </c>
      <c r="B10" s="74"/>
      <c r="C10" s="74"/>
      <c r="D10" s="74"/>
      <c r="E10" s="74"/>
    </row>
    <row r="11" spans="1:5" ht="32.25" customHeight="1" x14ac:dyDescent="0.25">
      <c r="A11" s="71" t="s">
        <v>42</v>
      </c>
      <c r="B11" s="71"/>
      <c r="C11" s="71"/>
      <c r="D11" s="71"/>
      <c r="E11" s="71"/>
    </row>
    <row r="12" spans="1:5" x14ac:dyDescent="0.25">
      <c r="A12" s="65" t="s">
        <v>15</v>
      </c>
      <c r="B12" s="66"/>
      <c r="C12" s="66"/>
      <c r="D12" s="66"/>
      <c r="E12" s="66"/>
    </row>
    <row r="13" spans="1:5" x14ac:dyDescent="0.25">
      <c r="A13" s="71" t="s">
        <v>22</v>
      </c>
      <c r="B13" s="71"/>
      <c r="C13" s="71"/>
      <c r="D13" s="71"/>
      <c r="E13" s="71"/>
    </row>
    <row r="14" spans="1:5" x14ac:dyDescent="0.25">
      <c r="A14" s="65" t="s">
        <v>2</v>
      </c>
      <c r="B14" s="66"/>
      <c r="C14" s="66"/>
      <c r="D14" s="66"/>
      <c r="E14" s="66"/>
    </row>
    <row r="15" spans="1:5" x14ac:dyDescent="0.25">
      <c r="A15" s="71" t="s">
        <v>39</v>
      </c>
      <c r="B15" s="71"/>
      <c r="C15" s="71"/>
      <c r="D15" s="71"/>
      <c r="E15" s="71"/>
    </row>
    <row r="16" spans="1:5" x14ac:dyDescent="0.25">
      <c r="A16" s="65" t="s">
        <v>16</v>
      </c>
      <c r="B16" s="66"/>
      <c r="C16" s="66"/>
      <c r="D16" s="66"/>
      <c r="E16" s="66"/>
    </row>
    <row r="17" spans="1:8" ht="27" customHeight="1" x14ac:dyDescent="0.25">
      <c r="A17" s="71" t="s">
        <v>17</v>
      </c>
      <c r="B17" s="71"/>
      <c r="C17" s="71"/>
      <c r="D17" s="71"/>
      <c r="E17" s="71"/>
    </row>
    <row r="18" spans="1:8" ht="62.45" customHeight="1" x14ac:dyDescent="0.25">
      <c r="A18" s="71" t="s">
        <v>26</v>
      </c>
      <c r="B18" s="71"/>
      <c r="C18" s="71"/>
      <c r="D18" s="71"/>
      <c r="E18" s="71"/>
    </row>
    <row r="19" spans="1:8" ht="29.25" customHeight="1" x14ac:dyDescent="0.25">
      <c r="A19" s="76" t="s">
        <v>27</v>
      </c>
      <c r="B19" s="76"/>
      <c r="C19" s="76"/>
      <c r="D19" s="76"/>
      <c r="E19" s="76"/>
    </row>
    <row r="20" spans="1:8" x14ac:dyDescent="0.25">
      <c r="A20" s="76"/>
      <c r="B20" s="76"/>
      <c r="C20" s="76"/>
      <c r="D20" s="76"/>
      <c r="E20" s="76"/>
      <c r="F20" s="2">
        <v>250.3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1" t="s">
        <v>38</v>
      </c>
      <c r="B22" s="9" t="s">
        <v>37</v>
      </c>
      <c r="C22" s="3" t="s">
        <v>4</v>
      </c>
      <c r="D22" s="3">
        <v>8.58</v>
      </c>
      <c r="E22" s="8">
        <f>D22*F20*G20</f>
        <v>6442.7219999999998</v>
      </c>
    </row>
    <row r="23" spans="1:8" x14ac:dyDescent="0.25">
      <c r="A23" s="7" t="s">
        <v>34</v>
      </c>
      <c r="B23" s="9" t="s">
        <v>23</v>
      </c>
      <c r="C23" s="3" t="s">
        <v>4</v>
      </c>
      <c r="D23" s="3">
        <v>4.68</v>
      </c>
      <c r="E23" s="8">
        <f>D23*F20*3</f>
        <v>3514.212</v>
      </c>
    </row>
    <row r="24" spans="1:8" x14ac:dyDescent="0.25">
      <c r="A24" s="7" t="s">
        <v>28</v>
      </c>
      <c r="B24" s="9" t="s">
        <v>52</v>
      </c>
      <c r="C24" s="3" t="s">
        <v>29</v>
      </c>
      <c r="D24" s="3"/>
      <c r="E24" s="8"/>
    </row>
    <row r="25" spans="1:8" x14ac:dyDescent="0.25">
      <c r="A25" s="30"/>
      <c r="B25" s="9"/>
      <c r="C25" s="3"/>
      <c r="D25" s="3"/>
      <c r="E25" s="23"/>
    </row>
    <row r="26" spans="1:8" s="14" customFormat="1" ht="14.25" x14ac:dyDescent="0.2">
      <c r="A26" s="10" t="s">
        <v>24</v>
      </c>
      <c r="B26" s="11"/>
      <c r="C26" s="12"/>
      <c r="D26" s="12"/>
      <c r="E26" s="13">
        <f>SUM(E22:E25)</f>
        <v>9956.9339999999993</v>
      </c>
    </row>
    <row r="28" spans="1:8" ht="31.5" customHeight="1" x14ac:dyDescent="0.25">
      <c r="A28" s="77" t="s">
        <v>56</v>
      </c>
      <c r="B28" s="77"/>
      <c r="C28" s="77"/>
      <c r="D28" s="77"/>
      <c r="E28" s="77"/>
    </row>
    <row r="29" spans="1:8" ht="33" customHeight="1" x14ac:dyDescent="0.25">
      <c r="A29" s="71" t="s">
        <v>21</v>
      </c>
      <c r="B29" s="71"/>
      <c r="C29" s="71"/>
      <c r="D29" s="71"/>
      <c r="E29" s="71"/>
    </row>
    <row r="30" spans="1:8" x14ac:dyDescent="0.25">
      <c r="A30" s="71" t="s">
        <v>20</v>
      </c>
      <c r="B30" s="71"/>
      <c r="C30" s="71"/>
      <c r="D30" s="71"/>
      <c r="E30" s="71"/>
      <c r="F30" s="14"/>
      <c r="G30" s="14"/>
      <c r="H30" s="15"/>
    </row>
    <row r="31" spans="1:8" ht="29.25" customHeight="1" x14ac:dyDescent="0.25">
      <c r="A31" s="71" t="s">
        <v>30</v>
      </c>
      <c r="B31" s="71"/>
      <c r="C31" s="71"/>
      <c r="D31" s="71"/>
      <c r="E31" s="71"/>
    </row>
    <row r="32" spans="1:8" x14ac:dyDescent="0.25">
      <c r="A32" s="71" t="s">
        <v>18</v>
      </c>
      <c r="B32" s="71"/>
      <c r="C32" s="71"/>
      <c r="D32" s="71"/>
      <c r="E32" s="71"/>
    </row>
    <row r="33" spans="1:5" x14ac:dyDescent="0.25">
      <c r="A33" s="33"/>
      <c r="B33" s="33"/>
      <c r="C33" s="33"/>
      <c r="D33" s="33"/>
      <c r="E33" s="33"/>
    </row>
    <row r="34" spans="1:5" x14ac:dyDescent="0.25">
      <c r="A34" s="33"/>
      <c r="B34" s="33"/>
      <c r="C34" s="33"/>
      <c r="D34" s="33"/>
      <c r="E34" s="33"/>
    </row>
    <row r="35" spans="1:5" x14ac:dyDescent="0.25">
      <c r="A35" s="75" t="s">
        <v>5</v>
      </c>
      <c r="B35" s="75"/>
      <c r="C35" s="75"/>
      <c r="D35" s="75"/>
      <c r="E35" s="75"/>
    </row>
    <row r="36" spans="1:5" x14ac:dyDescent="0.25">
      <c r="A36" s="71" t="s">
        <v>18</v>
      </c>
      <c r="B36" s="71"/>
      <c r="C36" s="71"/>
      <c r="D36" s="71"/>
      <c r="E36" s="71"/>
    </row>
    <row r="37" spans="1:5" x14ac:dyDescent="0.25">
      <c r="A37" s="78" t="s">
        <v>41</v>
      </c>
      <c r="B37" s="78"/>
      <c r="C37" s="78"/>
      <c r="D37" s="78"/>
      <c r="E37" s="5"/>
    </row>
    <row r="38" spans="1:5" x14ac:dyDescent="0.25">
      <c r="B38" s="79" t="s">
        <v>19</v>
      </c>
      <c r="C38" s="79"/>
      <c r="D38" s="79"/>
      <c r="E38" s="6" t="s">
        <v>6</v>
      </c>
    </row>
    <row r="39" spans="1:5" x14ac:dyDescent="0.25">
      <c r="A39" s="31"/>
      <c r="B39" s="31"/>
      <c r="C39" s="31"/>
      <c r="D39" s="31"/>
      <c r="E39" s="31"/>
    </row>
    <row r="40" spans="1:5" x14ac:dyDescent="0.25">
      <c r="A40" s="78" t="s">
        <v>44</v>
      </c>
      <c r="B40" s="78"/>
      <c r="C40" s="78"/>
      <c r="D40" s="78"/>
      <c r="E40" s="5"/>
    </row>
    <row r="41" spans="1:5" x14ac:dyDescent="0.25">
      <c r="B41" s="79" t="s">
        <v>19</v>
      </c>
      <c r="C41" s="79"/>
      <c r="D41" s="79"/>
      <c r="E41" s="6" t="s">
        <v>6</v>
      </c>
    </row>
    <row r="44" spans="1:5" x14ac:dyDescent="0.25">
      <c r="A44" s="19" t="s">
        <v>33</v>
      </c>
    </row>
    <row r="45" spans="1:5" x14ac:dyDescent="0.25">
      <c r="A45" s="14" t="s">
        <v>31</v>
      </c>
    </row>
    <row r="46" spans="1:5" x14ac:dyDescent="0.25">
      <c r="A46" s="14" t="s">
        <v>36</v>
      </c>
      <c r="B46" s="16">
        <f>'1кв'!B50</f>
        <v>6460.2859999999982</v>
      </c>
    </row>
    <row r="47" spans="1:5" x14ac:dyDescent="0.25">
      <c r="A47" s="34" t="s">
        <v>46</v>
      </c>
      <c r="B47" s="17"/>
    </row>
    <row r="48" spans="1:5" ht="30" x14ac:dyDescent="0.25">
      <c r="A48" s="35" t="s">
        <v>57</v>
      </c>
      <c r="B48" s="17">
        <v>0</v>
      </c>
    </row>
    <row r="49" spans="1:2" x14ac:dyDescent="0.25">
      <c r="A49" s="2" t="s">
        <v>45</v>
      </c>
      <c r="B49" s="17">
        <v>9516.9</v>
      </c>
    </row>
    <row r="50" spans="1:2" ht="30" x14ac:dyDescent="0.25">
      <c r="A50" s="34" t="s">
        <v>32</v>
      </c>
      <c r="B50" s="17">
        <f>E26</f>
        <v>9956.9339999999993</v>
      </c>
    </row>
    <row r="51" spans="1:2" x14ac:dyDescent="0.25">
      <c r="A51" s="18" t="s">
        <v>35</v>
      </c>
      <c r="B51" s="20">
        <f>B46+B49-B50</f>
        <v>6020.2519999999986</v>
      </c>
    </row>
    <row r="53" spans="1:2" x14ac:dyDescent="0.25">
      <c r="B53" s="2">
        <v>6930.36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5:E35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6:E36"/>
    <mergeCell ref="A37:D37"/>
    <mergeCell ref="B38:D38"/>
    <mergeCell ref="A40:D40"/>
    <mergeCell ref="B41:D41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view="pageBreakPreview" topLeftCell="A31" zoomScaleSheetLayoutView="100" workbookViewId="0">
      <selection activeCell="A44" sqref="A44"/>
    </sheetView>
  </sheetViews>
  <sheetFormatPr defaultColWidth="9.140625" defaultRowHeight="15" x14ac:dyDescent="0.25"/>
  <cols>
    <col min="1" max="1" width="33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5.5703125" style="2" customWidth="1"/>
    <col min="9" max="16384" width="9.140625" style="2"/>
  </cols>
  <sheetData>
    <row r="1" spans="1:5" ht="15.75" x14ac:dyDescent="0.25">
      <c r="A1" s="67" t="s">
        <v>11</v>
      </c>
      <c r="B1" s="67"/>
      <c r="C1" s="67"/>
      <c r="D1" s="67"/>
      <c r="E1" s="67"/>
    </row>
    <row r="2" spans="1:5" ht="30.75" customHeight="1" x14ac:dyDescent="0.25">
      <c r="A2" s="68" t="s">
        <v>12</v>
      </c>
      <c r="B2" s="69"/>
      <c r="C2" s="69"/>
      <c r="D2" s="69"/>
      <c r="E2" s="69"/>
    </row>
    <row r="3" spans="1:5" x14ac:dyDescent="0.25">
      <c r="A3" s="70" t="s">
        <v>53</v>
      </c>
      <c r="B3" s="70"/>
      <c r="C3" s="70"/>
      <c r="D3" s="70"/>
      <c r="E3" s="70"/>
    </row>
    <row r="4" spans="1:5" s="1" customFormat="1" ht="15.75" x14ac:dyDescent="0.25">
      <c r="A4" s="22" t="s">
        <v>13</v>
      </c>
      <c r="B4" s="4"/>
      <c r="C4" s="4"/>
      <c r="D4" s="25"/>
      <c r="E4" s="24" t="s">
        <v>54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71" t="s">
        <v>0</v>
      </c>
      <c r="B6" s="71"/>
      <c r="C6" s="71"/>
      <c r="D6" s="71"/>
      <c r="E6" s="71"/>
    </row>
    <row r="7" spans="1:5" x14ac:dyDescent="0.25">
      <c r="A7" s="72" t="s">
        <v>25</v>
      </c>
      <c r="B7" s="72"/>
      <c r="C7" s="72"/>
      <c r="D7" s="72"/>
      <c r="E7" s="72"/>
    </row>
    <row r="8" spans="1:5" x14ac:dyDescent="0.25">
      <c r="A8" s="65" t="s">
        <v>1</v>
      </c>
      <c r="B8" s="65"/>
      <c r="C8" s="65"/>
      <c r="D8" s="65"/>
      <c r="E8" s="65"/>
    </row>
    <row r="9" spans="1:5" x14ac:dyDescent="0.25">
      <c r="A9" s="71" t="s">
        <v>43</v>
      </c>
      <c r="B9" s="71"/>
      <c r="C9" s="71"/>
      <c r="D9" s="71"/>
      <c r="E9" s="71"/>
    </row>
    <row r="10" spans="1:5" ht="26.25" customHeight="1" x14ac:dyDescent="0.25">
      <c r="A10" s="73" t="s">
        <v>14</v>
      </c>
      <c r="B10" s="74"/>
      <c r="C10" s="74"/>
      <c r="D10" s="74"/>
      <c r="E10" s="74"/>
    </row>
    <row r="11" spans="1:5" ht="32.25" customHeight="1" x14ac:dyDescent="0.25">
      <c r="A11" s="71" t="s">
        <v>42</v>
      </c>
      <c r="B11" s="71"/>
      <c r="C11" s="71"/>
      <c r="D11" s="71"/>
      <c r="E11" s="71"/>
    </row>
    <row r="12" spans="1:5" x14ac:dyDescent="0.25">
      <c r="A12" s="65" t="s">
        <v>15</v>
      </c>
      <c r="B12" s="66"/>
      <c r="C12" s="66"/>
      <c r="D12" s="66"/>
      <c r="E12" s="66"/>
    </row>
    <row r="13" spans="1:5" x14ac:dyDescent="0.25">
      <c r="A13" s="71" t="s">
        <v>22</v>
      </c>
      <c r="B13" s="71"/>
      <c r="C13" s="71"/>
      <c r="D13" s="71"/>
      <c r="E13" s="71"/>
    </row>
    <row r="14" spans="1:5" x14ac:dyDescent="0.25">
      <c r="A14" s="65" t="s">
        <v>2</v>
      </c>
      <c r="B14" s="66"/>
      <c r="C14" s="66"/>
      <c r="D14" s="66"/>
      <c r="E14" s="66"/>
    </row>
    <row r="15" spans="1:5" x14ac:dyDescent="0.25">
      <c r="A15" s="71" t="s">
        <v>39</v>
      </c>
      <c r="B15" s="71"/>
      <c r="C15" s="71"/>
      <c r="D15" s="71"/>
      <c r="E15" s="71"/>
    </row>
    <row r="16" spans="1:5" x14ac:dyDescent="0.25">
      <c r="A16" s="65" t="s">
        <v>16</v>
      </c>
      <c r="B16" s="66"/>
      <c r="C16" s="66"/>
      <c r="D16" s="66"/>
      <c r="E16" s="66"/>
    </row>
    <row r="17" spans="1:8" ht="27" customHeight="1" x14ac:dyDescent="0.25">
      <c r="A17" s="71" t="s">
        <v>17</v>
      </c>
      <c r="B17" s="71"/>
      <c r="C17" s="71"/>
      <c r="D17" s="71"/>
      <c r="E17" s="71"/>
    </row>
    <row r="18" spans="1:8" ht="62.45" customHeight="1" x14ac:dyDescent="0.25">
      <c r="A18" s="71" t="s">
        <v>26</v>
      </c>
      <c r="B18" s="71"/>
      <c r="C18" s="71"/>
      <c r="D18" s="71"/>
      <c r="E18" s="71"/>
    </row>
    <row r="19" spans="1:8" ht="29.25" customHeight="1" x14ac:dyDescent="0.25">
      <c r="A19" s="76" t="s">
        <v>27</v>
      </c>
      <c r="B19" s="76"/>
      <c r="C19" s="76"/>
      <c r="D19" s="76"/>
      <c r="E19" s="76"/>
    </row>
    <row r="20" spans="1:8" x14ac:dyDescent="0.25">
      <c r="A20" s="76"/>
      <c r="B20" s="76"/>
      <c r="C20" s="76"/>
      <c r="D20" s="76"/>
      <c r="E20" s="76"/>
      <c r="F20" s="2">
        <v>250.3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1" t="s">
        <v>38</v>
      </c>
      <c r="B22" s="9" t="s">
        <v>37</v>
      </c>
      <c r="C22" s="3" t="s">
        <v>4</v>
      </c>
      <c r="D22" s="3">
        <v>9.4</v>
      </c>
      <c r="E22" s="8">
        <f>D22*F20*G20</f>
        <v>7058.4600000000009</v>
      </c>
    </row>
    <row r="23" spans="1:8" x14ac:dyDescent="0.25">
      <c r="A23" s="7" t="s">
        <v>34</v>
      </c>
      <c r="B23" s="9" t="s">
        <v>23</v>
      </c>
      <c r="C23" s="3" t="s">
        <v>4</v>
      </c>
      <c r="D23" s="3">
        <v>5.12</v>
      </c>
      <c r="E23" s="8">
        <f>D23*F20*3</f>
        <v>3844.6080000000002</v>
      </c>
    </row>
    <row r="24" spans="1:8" x14ac:dyDescent="0.25">
      <c r="A24" s="7" t="s">
        <v>28</v>
      </c>
      <c r="B24" s="9" t="s">
        <v>55</v>
      </c>
      <c r="C24" s="3" t="s">
        <v>29</v>
      </c>
      <c r="D24" s="3"/>
      <c r="E24" s="8"/>
    </row>
    <row r="25" spans="1:8" x14ac:dyDescent="0.25">
      <c r="A25" s="30"/>
      <c r="B25" s="9"/>
      <c r="C25" s="3"/>
      <c r="D25" s="3"/>
      <c r="E25" s="23"/>
    </row>
    <row r="26" spans="1:8" s="14" customFormat="1" ht="14.25" x14ac:dyDescent="0.2">
      <c r="A26" s="10" t="s">
        <v>24</v>
      </c>
      <c r="B26" s="11"/>
      <c r="C26" s="12"/>
      <c r="D26" s="12"/>
      <c r="E26" s="13">
        <f>SUM(E22:E25)</f>
        <v>10903.068000000001</v>
      </c>
    </row>
    <row r="28" spans="1:8" ht="31.5" customHeight="1" x14ac:dyDescent="0.25">
      <c r="A28" s="77" t="s">
        <v>82</v>
      </c>
      <c r="B28" s="77"/>
      <c r="C28" s="77"/>
      <c r="D28" s="77"/>
      <c r="E28" s="77"/>
    </row>
    <row r="29" spans="1:8" ht="33" customHeight="1" x14ac:dyDescent="0.25">
      <c r="A29" s="71" t="s">
        <v>21</v>
      </c>
      <c r="B29" s="71"/>
      <c r="C29" s="71"/>
      <c r="D29" s="71"/>
      <c r="E29" s="71"/>
    </row>
    <row r="30" spans="1:8" x14ac:dyDescent="0.25">
      <c r="A30" s="71" t="s">
        <v>20</v>
      </c>
      <c r="B30" s="71"/>
      <c r="C30" s="71"/>
      <c r="D30" s="71"/>
      <c r="E30" s="71"/>
      <c r="F30" s="14"/>
      <c r="G30" s="14"/>
      <c r="H30" s="15"/>
    </row>
    <row r="31" spans="1:8" ht="29.25" customHeight="1" x14ac:dyDescent="0.25">
      <c r="A31" s="71" t="s">
        <v>30</v>
      </c>
      <c r="B31" s="71"/>
      <c r="C31" s="71"/>
      <c r="D31" s="71"/>
      <c r="E31" s="71"/>
    </row>
    <row r="32" spans="1:8" x14ac:dyDescent="0.25">
      <c r="A32" s="75" t="s">
        <v>5</v>
      </c>
      <c r="B32" s="75"/>
      <c r="C32" s="75"/>
      <c r="D32" s="75"/>
      <c r="E32" s="75"/>
    </row>
    <row r="33" spans="1:5" x14ac:dyDescent="0.25">
      <c r="A33" s="71" t="s">
        <v>18</v>
      </c>
      <c r="B33" s="71"/>
      <c r="C33" s="71"/>
      <c r="D33" s="71"/>
      <c r="E33" s="71"/>
    </row>
    <row r="34" spans="1:5" x14ac:dyDescent="0.25">
      <c r="A34" s="78" t="s">
        <v>41</v>
      </c>
      <c r="B34" s="78"/>
      <c r="C34" s="78"/>
      <c r="D34" s="78"/>
      <c r="E34" s="5"/>
    </row>
    <row r="35" spans="1:5" x14ac:dyDescent="0.25">
      <c r="B35" s="79" t="s">
        <v>19</v>
      </c>
      <c r="C35" s="79"/>
      <c r="D35" s="79"/>
      <c r="E35" s="6" t="s">
        <v>6</v>
      </c>
    </row>
    <row r="36" spans="1:5" x14ac:dyDescent="0.25">
      <c r="A36" s="31"/>
      <c r="B36" s="31"/>
      <c r="C36" s="31"/>
      <c r="D36" s="31"/>
      <c r="E36" s="31"/>
    </row>
    <row r="37" spans="1:5" x14ac:dyDescent="0.25">
      <c r="A37" s="78" t="s">
        <v>44</v>
      </c>
      <c r="B37" s="78"/>
      <c r="C37" s="78"/>
      <c r="D37" s="78"/>
      <c r="E37" s="5"/>
    </row>
    <row r="38" spans="1:5" x14ac:dyDescent="0.25">
      <c r="B38" s="79" t="s">
        <v>19</v>
      </c>
      <c r="C38" s="79"/>
      <c r="D38" s="79"/>
      <c r="E38" s="6" t="s">
        <v>6</v>
      </c>
    </row>
    <row r="41" spans="1:5" x14ac:dyDescent="0.25">
      <c r="A41" s="19" t="s">
        <v>33</v>
      </c>
    </row>
    <row r="42" spans="1:5" x14ac:dyDescent="0.25">
      <c r="A42" s="14" t="s">
        <v>31</v>
      </c>
    </row>
    <row r="43" spans="1:5" x14ac:dyDescent="0.25">
      <c r="A43" s="14" t="s">
        <v>36</v>
      </c>
      <c r="B43" s="16">
        <f>'2кв'!B51</f>
        <v>6020.2519999999986</v>
      </c>
    </row>
    <row r="44" spans="1:5" x14ac:dyDescent="0.25">
      <c r="A44" s="34" t="s">
        <v>58</v>
      </c>
      <c r="B44" s="17"/>
    </row>
    <row r="45" spans="1:5" x14ac:dyDescent="0.25">
      <c r="A45" s="2" t="s">
        <v>45</v>
      </c>
      <c r="B45" s="17">
        <v>10161.030000000001</v>
      </c>
    </row>
    <row r="46" spans="1:5" x14ac:dyDescent="0.25">
      <c r="A46" s="2" t="s">
        <v>59</v>
      </c>
      <c r="B46" s="17">
        <v>12795.57</v>
      </c>
    </row>
    <row r="47" spans="1:5" ht="30" x14ac:dyDescent="0.25">
      <c r="A47" s="34" t="s">
        <v>32</v>
      </c>
      <c r="B47" s="17">
        <f>E26</f>
        <v>10903.068000000001</v>
      </c>
    </row>
    <row r="48" spans="1:5" x14ac:dyDescent="0.25">
      <c r="A48" s="18" t="s">
        <v>35</v>
      </c>
      <c r="B48" s="20">
        <f>B43+B45+B46-B47</f>
        <v>18073.784</v>
      </c>
    </row>
  </sheetData>
  <mergeCells count="28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2:E32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3:E33"/>
    <mergeCell ref="A34:D34"/>
    <mergeCell ref="B35:D35"/>
    <mergeCell ref="A37:D37"/>
    <mergeCell ref="B38:D38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view="pageBreakPreview" topLeftCell="A27" zoomScaleSheetLayoutView="100" workbookViewId="0">
      <selection activeCell="B45" sqref="B45"/>
    </sheetView>
  </sheetViews>
  <sheetFormatPr defaultColWidth="9.140625" defaultRowHeight="15" x14ac:dyDescent="0.25"/>
  <cols>
    <col min="1" max="1" width="33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5.5703125" style="2" customWidth="1"/>
    <col min="9" max="16384" width="9.140625" style="2"/>
  </cols>
  <sheetData>
    <row r="1" spans="1:5" ht="15.75" x14ac:dyDescent="0.25">
      <c r="A1" s="67" t="s">
        <v>11</v>
      </c>
      <c r="B1" s="67"/>
      <c r="C1" s="67"/>
      <c r="D1" s="67"/>
      <c r="E1" s="67"/>
    </row>
    <row r="2" spans="1:5" ht="30.75" customHeight="1" x14ac:dyDescent="0.25">
      <c r="A2" s="68" t="s">
        <v>12</v>
      </c>
      <c r="B2" s="69"/>
      <c r="C2" s="69"/>
      <c r="D2" s="69"/>
      <c r="E2" s="69"/>
    </row>
    <row r="3" spans="1:5" x14ac:dyDescent="0.25">
      <c r="A3" s="70" t="s">
        <v>60</v>
      </c>
      <c r="B3" s="70"/>
      <c r="C3" s="70"/>
      <c r="D3" s="70"/>
      <c r="E3" s="70"/>
    </row>
    <row r="4" spans="1:5" s="1" customFormat="1" ht="15.75" x14ac:dyDescent="0.25">
      <c r="A4" s="22" t="s">
        <v>13</v>
      </c>
      <c r="B4" s="4"/>
      <c r="C4" s="4"/>
      <c r="D4" s="2"/>
      <c r="E4" s="39">
        <v>46022</v>
      </c>
    </row>
    <row r="5" spans="1:5" x14ac:dyDescent="0.25">
      <c r="A5" s="37"/>
      <c r="B5" s="4"/>
      <c r="C5" s="4"/>
      <c r="D5" s="4"/>
      <c r="E5" s="4"/>
    </row>
    <row r="6" spans="1:5" x14ac:dyDescent="0.25">
      <c r="A6" s="71" t="s">
        <v>0</v>
      </c>
      <c r="B6" s="71"/>
      <c r="C6" s="71"/>
      <c r="D6" s="71"/>
      <c r="E6" s="71"/>
    </row>
    <row r="7" spans="1:5" x14ac:dyDescent="0.25">
      <c r="A7" s="72" t="s">
        <v>25</v>
      </c>
      <c r="B7" s="72"/>
      <c r="C7" s="72"/>
      <c r="D7" s="72"/>
      <c r="E7" s="72"/>
    </row>
    <row r="8" spans="1:5" x14ac:dyDescent="0.25">
      <c r="A8" s="65" t="s">
        <v>1</v>
      </c>
      <c r="B8" s="65"/>
      <c r="C8" s="65"/>
      <c r="D8" s="65"/>
      <c r="E8" s="65"/>
    </row>
    <row r="9" spans="1:5" x14ac:dyDescent="0.25">
      <c r="A9" s="71" t="s">
        <v>43</v>
      </c>
      <c r="B9" s="71"/>
      <c r="C9" s="71"/>
      <c r="D9" s="71"/>
      <c r="E9" s="71"/>
    </row>
    <row r="10" spans="1:5" ht="26.25" customHeight="1" x14ac:dyDescent="0.25">
      <c r="A10" s="73" t="s">
        <v>14</v>
      </c>
      <c r="B10" s="74"/>
      <c r="C10" s="74"/>
      <c r="D10" s="74"/>
      <c r="E10" s="74"/>
    </row>
    <row r="11" spans="1:5" ht="32.25" customHeight="1" x14ac:dyDescent="0.25">
      <c r="A11" s="71" t="s">
        <v>42</v>
      </c>
      <c r="B11" s="71"/>
      <c r="C11" s="71"/>
      <c r="D11" s="71"/>
      <c r="E11" s="71"/>
    </row>
    <row r="12" spans="1:5" x14ac:dyDescent="0.25">
      <c r="A12" s="65" t="s">
        <v>15</v>
      </c>
      <c r="B12" s="66"/>
      <c r="C12" s="66"/>
      <c r="D12" s="66"/>
      <c r="E12" s="66"/>
    </row>
    <row r="13" spans="1:5" x14ac:dyDescent="0.25">
      <c r="A13" s="71" t="s">
        <v>22</v>
      </c>
      <c r="B13" s="71"/>
      <c r="C13" s="71"/>
      <c r="D13" s="71"/>
      <c r="E13" s="71"/>
    </row>
    <row r="14" spans="1:5" x14ac:dyDescent="0.25">
      <c r="A14" s="65" t="s">
        <v>2</v>
      </c>
      <c r="B14" s="66"/>
      <c r="C14" s="66"/>
      <c r="D14" s="66"/>
      <c r="E14" s="66"/>
    </row>
    <row r="15" spans="1:5" x14ac:dyDescent="0.25">
      <c r="A15" s="71" t="s">
        <v>39</v>
      </c>
      <c r="B15" s="71"/>
      <c r="C15" s="71"/>
      <c r="D15" s="71"/>
      <c r="E15" s="71"/>
    </row>
    <row r="16" spans="1:5" x14ac:dyDescent="0.25">
      <c r="A16" s="65" t="s">
        <v>16</v>
      </c>
      <c r="B16" s="66"/>
      <c r="C16" s="66"/>
      <c r="D16" s="66"/>
      <c r="E16" s="66"/>
    </row>
    <row r="17" spans="1:8" ht="27" customHeight="1" x14ac:dyDescent="0.25">
      <c r="A17" s="71" t="s">
        <v>17</v>
      </c>
      <c r="B17" s="71"/>
      <c r="C17" s="71"/>
      <c r="D17" s="71"/>
      <c r="E17" s="71"/>
    </row>
    <row r="18" spans="1:8" ht="62.45" customHeight="1" x14ac:dyDescent="0.25">
      <c r="A18" s="71" t="s">
        <v>26</v>
      </c>
      <c r="B18" s="71"/>
      <c r="C18" s="71"/>
      <c r="D18" s="71"/>
      <c r="E18" s="71"/>
    </row>
    <row r="19" spans="1:8" ht="29.25" customHeight="1" x14ac:dyDescent="0.25">
      <c r="A19" s="76" t="s">
        <v>27</v>
      </c>
      <c r="B19" s="76"/>
      <c r="C19" s="76"/>
      <c r="D19" s="76"/>
      <c r="E19" s="76"/>
    </row>
    <row r="20" spans="1:8" x14ac:dyDescent="0.25">
      <c r="A20" s="76"/>
      <c r="B20" s="76"/>
      <c r="C20" s="76"/>
      <c r="D20" s="76"/>
      <c r="E20" s="76"/>
      <c r="F20" s="2">
        <v>250.3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1" t="s">
        <v>38</v>
      </c>
      <c r="B22" s="9" t="s">
        <v>37</v>
      </c>
      <c r="C22" s="3" t="s">
        <v>4</v>
      </c>
      <c r="D22" s="3">
        <v>9.4</v>
      </c>
      <c r="E22" s="8">
        <f>D22*F20*G20</f>
        <v>7058.4600000000009</v>
      </c>
    </row>
    <row r="23" spans="1:8" x14ac:dyDescent="0.25">
      <c r="A23" s="7" t="s">
        <v>34</v>
      </c>
      <c r="B23" s="9" t="s">
        <v>23</v>
      </c>
      <c r="C23" s="3" t="s">
        <v>4</v>
      </c>
      <c r="D23" s="3">
        <v>5.12</v>
      </c>
      <c r="E23" s="8">
        <f>D23*F20*3</f>
        <v>3844.6080000000002</v>
      </c>
    </row>
    <row r="24" spans="1:8" x14ac:dyDescent="0.25">
      <c r="A24" s="7" t="s">
        <v>28</v>
      </c>
      <c r="B24" s="9" t="s">
        <v>55</v>
      </c>
      <c r="C24" s="3" t="s">
        <v>29</v>
      </c>
      <c r="D24" s="3"/>
      <c r="E24" s="8">
        <v>0</v>
      </c>
    </row>
    <row r="25" spans="1:8" x14ac:dyDescent="0.25">
      <c r="A25" s="84" t="s">
        <v>80</v>
      </c>
      <c r="B25" s="9" t="s">
        <v>81</v>
      </c>
      <c r="C25" s="3" t="s">
        <v>29</v>
      </c>
      <c r="D25" s="3"/>
      <c r="E25" s="23">
        <v>47344</v>
      </c>
    </row>
    <row r="26" spans="1:8" s="14" customFormat="1" ht="14.25" x14ac:dyDescent="0.2">
      <c r="A26" s="10" t="s">
        <v>24</v>
      </c>
      <c r="B26" s="11"/>
      <c r="C26" s="12"/>
      <c r="D26" s="12"/>
      <c r="E26" s="13">
        <f>SUM(E22:E25)</f>
        <v>58247.067999999999</v>
      </c>
    </row>
    <row r="28" spans="1:8" ht="31.5" customHeight="1" x14ac:dyDescent="0.25">
      <c r="A28" s="77" t="s">
        <v>61</v>
      </c>
      <c r="B28" s="77"/>
      <c r="C28" s="77"/>
      <c r="D28" s="77"/>
      <c r="E28" s="77"/>
    </row>
    <row r="29" spans="1:8" ht="33" customHeight="1" x14ac:dyDescent="0.25">
      <c r="A29" s="71" t="s">
        <v>21</v>
      </c>
      <c r="B29" s="71"/>
      <c r="C29" s="71"/>
      <c r="D29" s="71"/>
      <c r="E29" s="71"/>
    </row>
    <row r="30" spans="1:8" x14ac:dyDescent="0.25">
      <c r="A30" s="71" t="s">
        <v>20</v>
      </c>
      <c r="B30" s="71"/>
      <c r="C30" s="71"/>
      <c r="D30" s="71"/>
      <c r="E30" s="71"/>
      <c r="F30" s="14"/>
      <c r="G30" s="14"/>
      <c r="H30" s="15"/>
    </row>
    <row r="31" spans="1:8" ht="29.25" customHeight="1" x14ac:dyDescent="0.25">
      <c r="A31" s="71" t="s">
        <v>30</v>
      </c>
      <c r="B31" s="71"/>
      <c r="C31" s="71"/>
      <c r="D31" s="71"/>
      <c r="E31" s="71"/>
    </row>
    <row r="32" spans="1:8" x14ac:dyDescent="0.25">
      <c r="A32" s="75" t="s">
        <v>5</v>
      </c>
      <c r="B32" s="75"/>
      <c r="C32" s="75"/>
      <c r="D32" s="75"/>
      <c r="E32" s="75"/>
    </row>
    <row r="33" spans="1:5" x14ac:dyDescent="0.25">
      <c r="A33" s="71" t="s">
        <v>18</v>
      </c>
      <c r="B33" s="71"/>
      <c r="C33" s="71"/>
      <c r="D33" s="71"/>
      <c r="E33" s="71"/>
    </row>
    <row r="34" spans="1:5" x14ac:dyDescent="0.25">
      <c r="A34" s="78" t="s">
        <v>41</v>
      </c>
      <c r="B34" s="78"/>
      <c r="C34" s="78"/>
      <c r="D34" s="78"/>
      <c r="E34" s="5"/>
    </row>
    <row r="35" spans="1:5" x14ac:dyDescent="0.25">
      <c r="B35" s="79" t="s">
        <v>19</v>
      </c>
      <c r="C35" s="79"/>
      <c r="D35" s="79"/>
      <c r="E35" s="6" t="s">
        <v>6</v>
      </c>
    </row>
    <row r="36" spans="1:5" x14ac:dyDescent="0.25">
      <c r="A36" s="36"/>
      <c r="B36" s="36"/>
      <c r="C36" s="36"/>
      <c r="D36" s="36"/>
      <c r="E36" s="36"/>
    </row>
    <row r="37" spans="1:5" x14ac:dyDescent="0.25">
      <c r="A37" s="78" t="s">
        <v>44</v>
      </c>
      <c r="B37" s="78"/>
      <c r="C37" s="78"/>
      <c r="D37" s="78"/>
      <c r="E37" s="5"/>
    </row>
    <row r="38" spans="1:5" x14ac:dyDescent="0.25">
      <c r="B38" s="79" t="s">
        <v>19</v>
      </c>
      <c r="C38" s="79"/>
      <c r="D38" s="79"/>
      <c r="E38" s="6" t="s">
        <v>6</v>
      </c>
    </row>
    <row r="41" spans="1:5" x14ac:dyDescent="0.25">
      <c r="A41" s="19" t="s">
        <v>33</v>
      </c>
    </row>
    <row r="42" spans="1:5" x14ac:dyDescent="0.25">
      <c r="A42" s="14" t="s">
        <v>31</v>
      </c>
    </row>
    <row r="43" spans="1:5" x14ac:dyDescent="0.25">
      <c r="A43" s="14" t="s">
        <v>36</v>
      </c>
      <c r="B43" s="16">
        <f>'3кв'!B48</f>
        <v>18073.784</v>
      </c>
    </row>
    <row r="44" spans="1:5" x14ac:dyDescent="0.25">
      <c r="A44" s="64" t="s">
        <v>58</v>
      </c>
      <c r="B44" s="17"/>
    </row>
    <row r="45" spans="1:5" x14ac:dyDescent="0.25">
      <c r="A45" s="2" t="s">
        <v>45</v>
      </c>
      <c r="B45" s="17">
        <v>10424.64</v>
      </c>
    </row>
    <row r="46" spans="1:5" x14ac:dyDescent="0.25">
      <c r="A46" s="2" t="s">
        <v>59</v>
      </c>
      <c r="B46" s="17">
        <v>12795.57</v>
      </c>
    </row>
    <row r="47" spans="1:5" ht="30" x14ac:dyDescent="0.25">
      <c r="A47" s="38" t="s">
        <v>32</v>
      </c>
      <c r="B47" s="17">
        <f>E26</f>
        <v>58247.067999999999</v>
      </c>
    </row>
    <row r="48" spans="1:5" x14ac:dyDescent="0.25">
      <c r="A48" s="18" t="s">
        <v>35</v>
      </c>
      <c r="B48" s="20">
        <f>B43+B45+B46-B47</f>
        <v>-16953.074000000001</v>
      </c>
    </row>
  </sheetData>
  <mergeCells count="28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34:D34"/>
    <mergeCell ref="B35:D35"/>
    <mergeCell ref="A37:D37"/>
    <mergeCell ref="B38:D38"/>
    <mergeCell ref="A28:E28"/>
    <mergeCell ref="A29:E29"/>
    <mergeCell ref="A30:E30"/>
    <mergeCell ref="A31:E31"/>
    <mergeCell ref="A32:E32"/>
    <mergeCell ref="A33:E3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view="pageBreakPreview" topLeftCell="A13" zoomScaleSheetLayoutView="100" workbookViewId="0">
      <selection activeCell="C30" sqref="C30"/>
    </sheetView>
  </sheetViews>
  <sheetFormatPr defaultRowHeight="15.75" x14ac:dyDescent="0.25"/>
  <cols>
    <col min="1" max="1" width="10.5703125" style="41" customWidth="1"/>
    <col min="2" max="2" width="62.5703125" style="41" customWidth="1"/>
    <col min="3" max="3" width="15.28515625" style="41" customWidth="1"/>
    <col min="4" max="4" width="11.85546875" style="41" customWidth="1"/>
    <col min="5" max="5" width="14.7109375" style="41" customWidth="1"/>
    <col min="6" max="6" width="12.42578125" style="41" customWidth="1"/>
    <col min="7" max="7" width="12" style="41" customWidth="1"/>
    <col min="8" max="8" width="13.5703125" style="41" customWidth="1"/>
    <col min="9" max="16384" width="9.140625" style="41"/>
  </cols>
  <sheetData>
    <row r="1" spans="1:5" x14ac:dyDescent="0.25">
      <c r="A1" s="81" t="s">
        <v>62</v>
      </c>
      <c r="B1" s="81"/>
      <c r="C1" s="81"/>
      <c r="D1" s="40"/>
    </row>
    <row r="2" spans="1:5" x14ac:dyDescent="0.25">
      <c r="A2" s="82" t="s">
        <v>63</v>
      </c>
      <c r="B2" s="82"/>
      <c r="C2" s="82"/>
      <c r="D2" s="42"/>
    </row>
    <row r="3" spans="1:5" x14ac:dyDescent="0.25">
      <c r="A3" s="82" t="s">
        <v>79</v>
      </c>
      <c r="B3" s="82"/>
      <c r="C3" s="82"/>
      <c r="D3" s="42"/>
    </row>
    <row r="4" spans="1:5" x14ac:dyDescent="0.25">
      <c r="A4" s="81" t="s">
        <v>64</v>
      </c>
      <c r="B4" s="81"/>
      <c r="C4" s="81"/>
      <c r="D4" s="40"/>
    </row>
    <row r="5" spans="1:5" x14ac:dyDescent="0.25">
      <c r="A5" s="83"/>
      <c r="B5" s="83"/>
      <c r="C5" s="83"/>
      <c r="D5" s="1"/>
    </row>
    <row r="6" spans="1:5" x14ac:dyDescent="0.25">
      <c r="A6" s="42"/>
      <c r="B6" s="43" t="s">
        <v>65</v>
      </c>
      <c r="C6" s="44">
        <f>'1кв'!B46</f>
        <v>6930.36</v>
      </c>
      <c r="D6" s="45"/>
    </row>
    <row r="7" spans="1:5" x14ac:dyDescent="0.25">
      <c r="A7" s="46" t="s">
        <v>66</v>
      </c>
      <c r="B7" s="43" t="s">
        <v>83</v>
      </c>
      <c r="C7" s="44"/>
      <c r="D7" s="45"/>
    </row>
    <row r="8" spans="1:5" x14ac:dyDescent="0.25">
      <c r="B8" s="47" t="s">
        <v>67</v>
      </c>
      <c r="C8" s="48">
        <f>'1кв'!B48+'2кв'!B49+'3кв'!B45+'4кв'!B45</f>
        <v>39619.47</v>
      </c>
      <c r="D8" s="49"/>
    </row>
    <row r="9" spans="1:5" x14ac:dyDescent="0.25">
      <c r="B9" s="85" t="s">
        <v>59</v>
      </c>
      <c r="C9" s="48">
        <f>'3кв'!B46+'4кв'!B46</f>
        <v>25591.14</v>
      </c>
      <c r="D9" s="49"/>
    </row>
    <row r="10" spans="1:5" x14ac:dyDescent="0.25">
      <c r="A10" s="50"/>
      <c r="B10" s="47" t="s">
        <v>68</v>
      </c>
      <c r="C10" s="51">
        <f>SUM(C8:C9)</f>
        <v>65210.61</v>
      </c>
      <c r="D10" s="45"/>
    </row>
    <row r="11" spans="1:5" x14ac:dyDescent="0.25">
      <c r="A11" s="1"/>
      <c r="B11" s="80"/>
      <c r="C11" s="80"/>
      <c r="D11" s="52"/>
    </row>
    <row r="12" spans="1:5" x14ac:dyDescent="0.25">
      <c r="A12" s="53" t="s">
        <v>69</v>
      </c>
      <c r="B12" s="54" t="s">
        <v>70</v>
      </c>
      <c r="C12" s="48">
        <f>'1кв'!E22+'2кв'!E22+'3кв'!E22+'4кв'!E22</f>
        <v>27002.364000000001</v>
      </c>
      <c r="D12" s="52"/>
    </row>
    <row r="13" spans="1:5" x14ac:dyDescent="0.25">
      <c r="A13" s="53"/>
      <c r="B13" s="55" t="s">
        <v>34</v>
      </c>
      <c r="C13" s="48">
        <f>'1кв'!E23+'2кв'!E23+'3кв'!E23+'4кв'!E23</f>
        <v>14717.64</v>
      </c>
      <c r="D13" s="52"/>
    </row>
    <row r="14" spans="1:5" x14ac:dyDescent="0.25">
      <c r="A14" s="1"/>
      <c r="B14" s="55" t="s">
        <v>28</v>
      </c>
      <c r="C14" s="48">
        <f>'1кв'!E24+'2кв'!E24+'3кв'!E24+'4кв'!E24</f>
        <v>30.04</v>
      </c>
      <c r="D14" s="52"/>
      <c r="E14" s="56"/>
    </row>
    <row r="15" spans="1:5" x14ac:dyDescent="0.25">
      <c r="A15" s="53"/>
      <c r="B15" s="57" t="s">
        <v>71</v>
      </c>
      <c r="C15" s="48">
        <v>0</v>
      </c>
      <c r="D15" s="52"/>
    </row>
    <row r="16" spans="1:5" x14ac:dyDescent="0.25">
      <c r="A16" s="53"/>
      <c r="B16" s="58" t="s">
        <v>72</v>
      </c>
      <c r="C16" s="48">
        <f>C18</f>
        <v>47344</v>
      </c>
      <c r="D16" s="52"/>
    </row>
    <row r="17" spans="1:5" x14ac:dyDescent="0.25">
      <c r="A17" s="53"/>
      <c r="B17" s="58" t="s">
        <v>73</v>
      </c>
      <c r="C17" s="48">
        <v>0</v>
      </c>
      <c r="D17" s="52"/>
    </row>
    <row r="18" spans="1:5" x14ac:dyDescent="0.25">
      <c r="A18" s="53"/>
      <c r="B18" s="84" t="s">
        <v>80</v>
      </c>
      <c r="C18" s="48">
        <f>'4кв'!E25</f>
        <v>47344</v>
      </c>
      <c r="D18" s="52"/>
    </row>
    <row r="19" spans="1:5" x14ac:dyDescent="0.25">
      <c r="A19" s="53"/>
      <c r="B19" s="58"/>
      <c r="C19" s="48"/>
      <c r="D19" s="52"/>
    </row>
    <row r="20" spans="1:5" x14ac:dyDescent="0.25">
      <c r="A20" s="1"/>
      <c r="B20" s="59" t="s">
        <v>74</v>
      </c>
      <c r="C20" s="51">
        <f>SUM(C12:C16)</f>
        <v>89094.043999999994</v>
      </c>
      <c r="D20" s="52"/>
      <c r="E20" s="56"/>
    </row>
    <row r="21" spans="1:5" x14ac:dyDescent="0.25">
      <c r="A21" s="1"/>
      <c r="B21" s="59" t="s">
        <v>78</v>
      </c>
      <c r="C21" s="51">
        <f>C6+C10-C20</f>
        <v>-16953.073999999993</v>
      </c>
      <c r="D21" s="52"/>
    </row>
    <row r="22" spans="1:5" x14ac:dyDescent="0.25">
      <c r="A22" s="1"/>
      <c r="B22" s="46"/>
      <c r="C22" s="46"/>
      <c r="D22" s="52"/>
    </row>
    <row r="23" spans="1:5" x14ac:dyDescent="0.25">
      <c r="A23" s="1"/>
      <c r="B23" s="60" t="s">
        <v>75</v>
      </c>
      <c r="C23" s="60"/>
      <c r="D23" s="52"/>
    </row>
    <row r="24" spans="1:5" x14ac:dyDescent="0.25">
      <c r="A24" s="1"/>
      <c r="B24" s="60" t="s">
        <v>84</v>
      </c>
      <c r="C24" s="61">
        <v>79355.58</v>
      </c>
      <c r="D24" s="52"/>
    </row>
    <row r="25" spans="1:5" x14ac:dyDescent="0.25">
      <c r="A25" s="1"/>
      <c r="B25" s="62" t="s">
        <v>85</v>
      </c>
      <c r="C25" s="63">
        <v>118343.74</v>
      </c>
      <c r="D25" s="52"/>
    </row>
    <row r="26" spans="1:5" x14ac:dyDescent="0.25">
      <c r="A26" s="1"/>
      <c r="B26" s="60" t="s">
        <v>76</v>
      </c>
      <c r="C26" s="86">
        <f>C25-C24</f>
        <v>38988.160000000003</v>
      </c>
      <c r="D26" s="52"/>
    </row>
    <row r="27" spans="1:5" x14ac:dyDescent="0.25">
      <c r="A27" s="1"/>
      <c r="B27" s="46"/>
      <c r="C27" s="46"/>
      <c r="D27" s="52"/>
    </row>
    <row r="28" spans="1:5" x14ac:dyDescent="0.25">
      <c r="A28" s="1" t="s">
        <v>77</v>
      </c>
      <c r="B28" s="46" t="s">
        <v>86</v>
      </c>
      <c r="C28" s="46"/>
      <c r="D28" s="52"/>
    </row>
    <row r="29" spans="1:5" x14ac:dyDescent="0.25">
      <c r="A29" s="1"/>
      <c r="B29" s="46" t="s">
        <v>87</v>
      </c>
      <c r="C29" s="46"/>
      <c r="D29" s="52"/>
    </row>
    <row r="30" spans="1:5" x14ac:dyDescent="0.25">
      <c r="A30" s="1"/>
      <c r="B30" s="46" t="s">
        <v>88</v>
      </c>
      <c r="C30" s="46"/>
      <c r="D30" s="52"/>
    </row>
    <row r="31" spans="1:5" x14ac:dyDescent="0.25">
      <c r="A31" s="1"/>
      <c r="B31" s="62"/>
      <c r="C31" s="46"/>
      <c r="D31" s="52"/>
    </row>
    <row r="32" spans="1:5" x14ac:dyDescent="0.25">
      <c r="A32" s="1"/>
      <c r="B32" s="46"/>
      <c r="C32" s="46"/>
      <c r="D32" s="52"/>
    </row>
    <row r="33" spans="1:4" x14ac:dyDescent="0.25">
      <c r="A33" s="1"/>
      <c r="B33" s="46"/>
      <c r="C33" s="46"/>
      <c r="D33" s="52"/>
    </row>
    <row r="34" spans="1:4" x14ac:dyDescent="0.25">
      <c r="A34" s="1"/>
      <c r="B34" s="46"/>
      <c r="C34" s="46"/>
      <c r="D34" s="52"/>
    </row>
    <row r="35" spans="1:4" x14ac:dyDescent="0.25">
      <c r="A35" s="1"/>
      <c r="B35" s="46"/>
      <c r="C35" s="46"/>
      <c r="D35" s="52"/>
    </row>
  </sheetData>
  <mergeCells count="6">
    <mergeCell ref="B11:C11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2026-02-25T14:11:34Z</dcterms:modified>
</cp:coreProperties>
</file>