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80" yWindow="780" windowWidth="28800" windowHeight="15345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'1кв'!$A$1:$E$53</definedName>
    <definedName name="_xlnm.Print_Area" localSheetId="1">'2кв'!$A$1:$E$47</definedName>
    <definedName name="_xlnm.Print_Area" localSheetId="2">'3кв'!$A$1:$E$49</definedName>
    <definedName name="_xlnm.Print_Area" localSheetId="3">'4кв'!$A$1:$E$49</definedName>
    <definedName name="_xlnm.Print_Area" localSheetId="4">отчет!$A$1:$C$35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30" l="1"/>
  <c r="C15" i="30"/>
  <c r="E26" i="29"/>
  <c r="C22" i="30" l="1"/>
  <c r="C21" i="30"/>
  <c r="C20" i="30"/>
  <c r="C19" i="30"/>
  <c r="C18" i="30"/>
  <c r="C16" i="30"/>
  <c r="C14" i="30"/>
  <c r="C13" i="30"/>
  <c r="C12" i="30"/>
  <c r="C11" i="30"/>
  <c r="C8" i="30"/>
  <c r="C6" i="30"/>
  <c r="C24" i="30" l="1"/>
  <c r="C9" i="30"/>
  <c r="C25" i="30" l="1"/>
  <c r="B45" i="29" l="1"/>
  <c r="E28" i="29"/>
  <c r="B48" i="29" s="1"/>
  <c r="E23" i="29"/>
  <c r="E22" i="29"/>
  <c r="B49" i="29" l="1"/>
  <c r="E23" i="28"/>
  <c r="E22" i="28"/>
  <c r="E22" i="27"/>
  <c r="E26" i="27" l="1"/>
  <c r="B46" i="27" s="1"/>
  <c r="E28" i="28"/>
  <c r="B48" i="28" s="1"/>
  <c r="E23" i="27"/>
  <c r="E25" i="26" l="1"/>
  <c r="E28" i="26" l="1"/>
  <c r="E23" i="26" l="1"/>
  <c r="E22" i="26"/>
  <c r="E32" i="26" s="1"/>
  <c r="B52" i="26" l="1"/>
  <c r="B53" i="26" s="1"/>
  <c r="B43" i="27" s="1"/>
  <c r="B47" i="27" s="1"/>
  <c r="B45" i="28" s="1"/>
  <c r="B49" i="28" s="1"/>
</calcChain>
</file>

<file path=xl/sharedStrings.xml><?xml version="1.0" encoding="utf-8"?>
<sst xmlns="http://schemas.openxmlformats.org/spreadsheetml/2006/main" count="278" uniqueCount="100">
  <si>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</si>
  <si>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</si>
  <si>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</si>
  <si>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</si>
  <si>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</si>
  <si>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</si>
  <si>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</si>
  <si>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</si>
  <si>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</si>
  <si>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</si>
  <si>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</si>
  <si>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</si>
  <si>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</si>
  <si>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</si>
  <si>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</si>
  <si>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</si>
  <si>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</si>
  <si>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</si>
  <si>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</si>
  <si>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</si>
  <si>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</si>
  <si>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</si>
  <si>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</si>
  <si>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</si>
  <si>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</si>
  <si>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</si>
  <si>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</si>
  <si>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</si>
  <si>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</si>
  <si>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</si>
  <si>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 ремонту</t>
  </si>
  <si>
    <t>в т.ч. Оплачено рем.и содерж.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</si>
  <si>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</si>
  <si>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</si>
  <si>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</si>
  <si>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</si>
  <si>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</si>
  <si>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г. Россошь, ул. Мира,48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</si>
  <si>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 от 28.02.2024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</si>
  <si>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Мира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</si>
  <si>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  от   01.04.2024 г.</t>
    </r>
  </si>
  <si>
    <t xml:space="preserve">определена приложением № 2 к договору </t>
  </si>
  <si>
    <t>Заказчик - Собственники МКД, в лице председателя совета МКД Саркисян Г.Э.</t>
  </si>
  <si>
    <t>Общая площадь квартир - 2418,6</t>
  </si>
  <si>
    <r>
      <t>именуемый в дальнейшем "Заказчик", в лице</t>
    </r>
    <r>
      <rPr>
        <b/>
        <u/>
        <sz val="11"/>
        <color theme="1"/>
        <rFont val="Times New Roman"/>
        <family val="1"/>
        <charset val="204"/>
      </rPr>
      <t xml:space="preserve"> Саркисян Генрих Эдгарович</t>
    </r>
  </si>
  <si>
    <t>Услуги по дератизации и дезинфекции</t>
  </si>
  <si>
    <t>По заявке собственников или 4 раза в год</t>
  </si>
  <si>
    <t>Предъявлено населению 147147,63</t>
  </si>
  <si>
    <t>за 1 квартал 2025 года</t>
  </si>
  <si>
    <t>31.03.2025 г.</t>
  </si>
  <si>
    <t>1 квартал</t>
  </si>
  <si>
    <t>Оборудование укрытий инвентарем (смета)</t>
  </si>
  <si>
    <t>Изготовление и установка скамейки (смета)</t>
  </si>
  <si>
    <t>февраль</t>
  </si>
  <si>
    <t>март</t>
  </si>
  <si>
    <t>Уборка мусора с чердака (смета)</t>
  </si>
  <si>
    <t>Замена лежака КНС в подвале (смета)</t>
  </si>
  <si>
    <t>Установка радиатора отопления в подъезде (смета)</t>
  </si>
  <si>
    <t xml:space="preserve">           2. Всего за период с "01" 10 2024 г. по "31" 12 2024 г. выполнено работ (оказано услуг) на общую сумму сто девяносто пять тысяч сто пять рублей 47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</si>
  <si>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</si>
  <si>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</si>
  <si>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</si>
  <si>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</si>
  <si>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</si>
  <si>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</si>
  <si>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   2025 г. по "30" 06  2025 г. выполнено работ (оказано услуг) на общую сумму сто тридцать девять тысяч двести один рубль 24 копейки</t>
  </si>
  <si>
    <t>Предъявлено населению 182338,25</t>
  </si>
  <si>
    <t xml:space="preserve">           2. Всего за период с "01" 06  2025 г. по "30" 09  2025 г. выполнено работ (оказано услуг) на общую сумму сто пятьдесят одна тысяча пятьсот девяносто четыре рубля 81 копейка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</si>
  <si>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</si>
  <si>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</si>
  <si>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</si>
  <si>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</si>
  <si>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Мира, д. 48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</si>
  <si>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</si>
  <si>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</si>
  <si>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</si>
  <si>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</si>
  <si>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</si>
  <si>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</si>
  <si>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</si>
  <si>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</si>
  <si>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</si>
  <si>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</si>
  <si>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</si>
  <si>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</si>
  <si>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</si>
  <si>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</si>
  <si>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</si>
  <si>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</si>
  <si>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01.04.2025 г. по 31.12.2025г.</t>
  </si>
  <si>
    <t>Пробивка отдушины в подвале</t>
  </si>
  <si>
    <t>декабрь</t>
  </si>
  <si>
    <t>ч/час</t>
  </si>
  <si>
    <t xml:space="preserve">           2. Всего за период с "01" 10  2025 г. по "31" 12  2025 г. выполнено работ (оказано услуг) на общую сумму сто сорок восемьтысяч четыреста сорок один рубль 76 копеек</t>
  </si>
  <si>
    <t>Начислено всего 658971,78</t>
  </si>
  <si>
    <t>Непредвиденные работы 4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</si>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</sst>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0" applyNumberFormat="1" applyFont="1"/>
    <xf numFmtId="0" fontId="1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13" fillId="0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4" fontId="8" fillId="0" borderId="0" xfId="1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vertical="center" wrapText="1"/>
    </xf>
    <xf numFmtId="43" fontId="0" fillId="0" borderId="0" xfId="0" applyNumberForma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/>
    </xf>
    <xf numFmtId="164" fontId="4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43" fontId="0" fillId="0" borderId="0" xfId="0" applyNumberFormat="1" applyBorder="1"/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topLeftCell="A22" zoomScaleSheetLayoutView="100" workbookViewId="0">
      <selection activeCell="G29" sqref="G29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1.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48</v>
      </c>
      <c r="B3" s="85"/>
      <c r="C3" s="85"/>
      <c r="D3" s="85"/>
      <c r="E3" s="85"/>
    </row>
    <row r="4" spans="1:5" s="1" customFormat="1" ht="15.75" x14ac:dyDescent="0.25">
      <c r="A4" s="5" t="s">
        <v>13</v>
      </c>
      <c r="B4" s="18"/>
      <c r="C4" s="18"/>
      <c r="D4" s="24"/>
      <c r="E4" s="30" t="s">
        <v>49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86" t="s">
        <v>37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2.75" customHeight="1" x14ac:dyDescent="0.25">
      <c r="A9" s="87" t="s">
        <v>44</v>
      </c>
      <c r="B9" s="87"/>
      <c r="C9" s="87"/>
      <c r="D9" s="87"/>
      <c r="E9" s="87"/>
    </row>
    <row r="10" spans="1:5" ht="22.5" customHeight="1" x14ac:dyDescent="0.25">
      <c r="A10" s="88" t="s">
        <v>14</v>
      </c>
      <c r="B10" s="89"/>
      <c r="C10" s="89"/>
      <c r="D10" s="89"/>
      <c r="E10" s="89"/>
    </row>
    <row r="11" spans="1:5" ht="29.25" customHeight="1" x14ac:dyDescent="0.25">
      <c r="A11" s="74" t="s">
        <v>38</v>
      </c>
      <c r="B11" s="74"/>
      <c r="C11" s="74"/>
      <c r="D11" s="74"/>
      <c r="E11" s="74"/>
    </row>
    <row r="12" spans="1:5" ht="14.25" customHeight="1" x14ac:dyDescent="0.25">
      <c r="A12" s="78" t="s">
        <v>15</v>
      </c>
      <c r="B12" s="79"/>
      <c r="C12" s="79"/>
      <c r="D12" s="79"/>
      <c r="E12" s="79"/>
    </row>
    <row r="13" spans="1:5" ht="19.5" customHeight="1" x14ac:dyDescent="0.25">
      <c r="A13" s="74" t="s">
        <v>22</v>
      </c>
      <c r="B13" s="74"/>
      <c r="C13" s="74"/>
      <c r="D13" s="74"/>
      <c r="E13" s="74"/>
    </row>
    <row r="14" spans="1:5" ht="12.7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35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10" ht="29.25" customHeight="1" x14ac:dyDescent="0.25">
      <c r="A17" s="74" t="s">
        <v>17</v>
      </c>
      <c r="B17" s="74"/>
      <c r="C17" s="74"/>
      <c r="D17" s="74"/>
      <c r="E17" s="74"/>
    </row>
    <row r="18" spans="1:10" ht="64.5" customHeight="1" x14ac:dyDescent="0.25">
      <c r="A18" s="74" t="s">
        <v>40</v>
      </c>
      <c r="B18" s="74"/>
      <c r="C18" s="74"/>
      <c r="D18" s="74"/>
      <c r="E18" s="74"/>
    </row>
    <row r="19" spans="1:10" ht="30" customHeight="1" x14ac:dyDescent="0.25">
      <c r="A19" s="80" t="s">
        <v>39</v>
      </c>
      <c r="B19" s="80"/>
      <c r="C19" s="80"/>
      <c r="D19" s="80"/>
      <c r="E19" s="80"/>
    </row>
    <row r="20" spans="1:10" x14ac:dyDescent="0.25">
      <c r="A20" s="80"/>
      <c r="B20" s="80"/>
      <c r="C20" s="80"/>
      <c r="D20" s="80"/>
      <c r="E20" s="80"/>
      <c r="F20" s="2">
        <v>2418.6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5" t="s">
        <v>34</v>
      </c>
      <c r="B22" s="8" t="s">
        <v>41</v>
      </c>
      <c r="C22" s="3" t="s">
        <v>4</v>
      </c>
      <c r="D22" s="3">
        <v>15.82</v>
      </c>
      <c r="E22" s="7">
        <f>D22*F20*G20</f>
        <v>114786.75599999999</v>
      </c>
      <c r="J22" s="15"/>
    </row>
    <row r="23" spans="1:10" x14ac:dyDescent="0.25">
      <c r="A23" s="25" t="s">
        <v>32</v>
      </c>
      <c r="B23" s="8" t="s">
        <v>23</v>
      </c>
      <c r="C23" s="3" t="s">
        <v>4</v>
      </c>
      <c r="D23" s="3">
        <v>3.36</v>
      </c>
      <c r="E23" s="7">
        <f>D23*F20*G20</f>
        <v>24379.487999999998</v>
      </c>
      <c r="J23" s="15"/>
    </row>
    <row r="24" spans="1:10" ht="38.25" x14ac:dyDescent="0.25">
      <c r="A24" s="25" t="s">
        <v>45</v>
      </c>
      <c r="B24" s="8" t="s">
        <v>46</v>
      </c>
      <c r="C24" s="3" t="s">
        <v>4</v>
      </c>
      <c r="D24" s="3"/>
      <c r="E24" s="7">
        <v>0</v>
      </c>
    </row>
    <row r="25" spans="1:10" x14ac:dyDescent="0.25">
      <c r="A25" s="25" t="s">
        <v>25</v>
      </c>
      <c r="B25" s="8" t="s">
        <v>50</v>
      </c>
      <c r="C25" s="3" t="s">
        <v>26</v>
      </c>
      <c r="D25" s="3"/>
      <c r="E25" s="7">
        <f>1437+150</f>
        <v>1587</v>
      </c>
      <c r="J25" s="15"/>
    </row>
    <row r="26" spans="1:10" ht="30" x14ac:dyDescent="0.25">
      <c r="A26" s="25" t="s">
        <v>51</v>
      </c>
      <c r="B26" s="8" t="s">
        <v>53</v>
      </c>
      <c r="C26" s="3" t="s">
        <v>26</v>
      </c>
      <c r="D26" s="3"/>
      <c r="E26" s="7">
        <v>9288.6200000000008</v>
      </c>
      <c r="J26" s="15"/>
    </row>
    <row r="27" spans="1:10" ht="30" x14ac:dyDescent="0.25">
      <c r="A27" s="25" t="s">
        <v>57</v>
      </c>
      <c r="B27" s="8" t="s">
        <v>53</v>
      </c>
      <c r="C27" s="3" t="s">
        <v>26</v>
      </c>
      <c r="D27" s="3"/>
      <c r="E27" s="7">
        <v>13170.66</v>
      </c>
      <c r="J27" s="15"/>
    </row>
    <row r="28" spans="1:10" x14ac:dyDescent="0.25">
      <c r="A28" s="25" t="s">
        <v>55</v>
      </c>
      <c r="B28" s="8" t="s">
        <v>53</v>
      </c>
      <c r="C28" s="3" t="s">
        <v>26</v>
      </c>
      <c r="D28" s="3"/>
      <c r="E28" s="7">
        <f>32*286.24</f>
        <v>9159.68</v>
      </c>
      <c r="J28" s="15"/>
    </row>
    <row r="29" spans="1:10" ht="30" x14ac:dyDescent="0.25">
      <c r="A29" s="23" t="s">
        <v>52</v>
      </c>
      <c r="B29" s="8" t="s">
        <v>54</v>
      </c>
      <c r="C29" s="3" t="s">
        <v>26</v>
      </c>
      <c r="D29" s="3"/>
      <c r="E29" s="7">
        <v>12440.78</v>
      </c>
      <c r="J29" s="15"/>
    </row>
    <row r="30" spans="1:10" ht="30" x14ac:dyDescent="0.25">
      <c r="A30" s="23" t="s">
        <v>56</v>
      </c>
      <c r="B30" s="8" t="s">
        <v>54</v>
      </c>
      <c r="C30" s="3" t="s">
        <v>26</v>
      </c>
      <c r="D30" s="3"/>
      <c r="E30" s="7">
        <v>10292.49</v>
      </c>
      <c r="J30" s="15"/>
    </row>
    <row r="31" spans="1:10" x14ac:dyDescent="0.25">
      <c r="A31" s="23"/>
      <c r="B31" s="8"/>
      <c r="C31" s="3"/>
      <c r="D31" s="3"/>
      <c r="E31" s="7"/>
      <c r="J31" s="15"/>
    </row>
    <row r="32" spans="1:10" s="13" customFormat="1" ht="14.25" x14ac:dyDescent="0.2">
      <c r="A32" s="9" t="s">
        <v>24</v>
      </c>
      <c r="B32" s="10"/>
      <c r="C32" s="11"/>
      <c r="D32" s="11"/>
      <c r="E32" s="12">
        <f>SUM(E22:E31)</f>
        <v>195105.47399999999</v>
      </c>
      <c r="F32" s="14"/>
      <c r="J32" s="14"/>
    </row>
    <row r="34" spans="1:10" ht="31.5" customHeight="1" x14ac:dyDescent="0.25">
      <c r="A34" s="81" t="s">
        <v>58</v>
      </c>
      <c r="B34" s="81"/>
      <c r="C34" s="81"/>
      <c r="D34" s="81"/>
      <c r="E34" s="81"/>
    </row>
    <row r="35" spans="1:10" ht="31.5" customHeight="1" x14ac:dyDescent="0.25">
      <c r="A35" s="74" t="s">
        <v>21</v>
      </c>
      <c r="B35" s="74"/>
      <c r="C35" s="74"/>
      <c r="D35" s="74"/>
      <c r="E35" s="74"/>
    </row>
    <row r="36" spans="1:10" x14ac:dyDescent="0.25">
      <c r="A36" s="74" t="s">
        <v>20</v>
      </c>
      <c r="B36" s="74"/>
      <c r="C36" s="74"/>
      <c r="D36" s="74"/>
      <c r="E36" s="74"/>
      <c r="F36" s="13"/>
      <c r="G36" s="13"/>
      <c r="H36" s="13"/>
      <c r="I36" s="13"/>
      <c r="J36" s="14"/>
    </row>
    <row r="37" spans="1:10" ht="32.25" customHeight="1" x14ac:dyDescent="0.25">
      <c r="A37" s="74" t="s">
        <v>27</v>
      </c>
      <c r="B37" s="74"/>
      <c r="C37" s="74"/>
      <c r="D37" s="74"/>
      <c r="E37" s="74"/>
    </row>
    <row r="38" spans="1:10" x14ac:dyDescent="0.25">
      <c r="A38" s="74" t="s">
        <v>18</v>
      </c>
      <c r="B38" s="74"/>
      <c r="C38" s="74"/>
      <c r="D38" s="74"/>
      <c r="E38" s="74"/>
    </row>
    <row r="39" spans="1:10" x14ac:dyDescent="0.25">
      <c r="A39" s="77" t="s">
        <v>5</v>
      </c>
      <c r="B39" s="77"/>
      <c r="C39" s="77"/>
      <c r="D39" s="77"/>
      <c r="E39" s="77"/>
    </row>
    <row r="40" spans="1:10" x14ac:dyDescent="0.25">
      <c r="A40" s="74" t="s">
        <v>18</v>
      </c>
      <c r="B40" s="74"/>
      <c r="C40" s="74"/>
      <c r="D40" s="74"/>
      <c r="E40" s="74"/>
    </row>
    <row r="41" spans="1:10" x14ac:dyDescent="0.25">
      <c r="A41" s="75" t="s">
        <v>36</v>
      </c>
      <c r="B41" s="75"/>
      <c r="C41" s="75"/>
      <c r="D41" s="75"/>
      <c r="E41" s="75"/>
    </row>
    <row r="42" spans="1:10" x14ac:dyDescent="0.25">
      <c r="B42" s="76" t="s">
        <v>19</v>
      </c>
      <c r="C42" s="76"/>
      <c r="D42" s="76"/>
      <c r="E42" s="6" t="s">
        <v>6</v>
      </c>
    </row>
    <row r="43" spans="1:10" x14ac:dyDescent="0.25">
      <c r="A43" s="28"/>
      <c r="B43" s="28"/>
      <c r="C43" s="28"/>
      <c r="D43" s="28"/>
      <c r="E43" s="28"/>
    </row>
    <row r="44" spans="1:10" x14ac:dyDescent="0.25">
      <c r="A44" s="75" t="s">
        <v>42</v>
      </c>
      <c r="B44" s="75"/>
      <c r="C44" s="75"/>
      <c r="D44" s="75"/>
      <c r="E44" s="75"/>
    </row>
    <row r="45" spans="1:10" x14ac:dyDescent="0.25">
      <c r="B45" s="76" t="s">
        <v>19</v>
      </c>
      <c r="C45" s="76"/>
      <c r="D45" s="76"/>
      <c r="E45" s="6" t="s">
        <v>6</v>
      </c>
    </row>
    <row r="47" spans="1:10" x14ac:dyDescent="0.25">
      <c r="A47" s="16" t="s">
        <v>43</v>
      </c>
    </row>
    <row r="48" spans="1:10" x14ac:dyDescent="0.25">
      <c r="A48" s="13" t="s">
        <v>28</v>
      </c>
      <c r="B48" s="19"/>
    </row>
    <row r="49" spans="1:2" x14ac:dyDescent="0.25">
      <c r="A49" s="2" t="s">
        <v>33</v>
      </c>
      <c r="B49" s="26">
        <v>-203936.42</v>
      </c>
    </row>
    <row r="50" spans="1:2" x14ac:dyDescent="0.25">
      <c r="A50" s="17" t="s">
        <v>47</v>
      </c>
      <c r="B50" s="20"/>
    </row>
    <row r="51" spans="1:2" x14ac:dyDescent="0.25">
      <c r="A51" s="2" t="s">
        <v>31</v>
      </c>
      <c r="B51" s="20">
        <v>140098.29999999999</v>
      </c>
    </row>
    <row r="52" spans="1:2" ht="30" x14ac:dyDescent="0.25">
      <c r="A52" s="27" t="s">
        <v>30</v>
      </c>
      <c r="B52" s="20">
        <f>E32</f>
        <v>195105.47399999999</v>
      </c>
    </row>
    <row r="53" spans="1:2" ht="29.25" x14ac:dyDescent="0.25">
      <c r="A53" s="21" t="s">
        <v>29</v>
      </c>
      <c r="B53" s="22">
        <f>B49+B51-B52</f>
        <v>-258943.59400000001</v>
      </c>
    </row>
    <row r="55" spans="1:2" x14ac:dyDescent="0.25">
      <c r="B55" s="2">
        <v>-203936.42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E41"/>
    <mergeCell ref="B42:D42"/>
    <mergeCell ref="A44:E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22" zoomScaleSheetLayoutView="100" workbookViewId="0">
      <selection activeCell="B47" sqref="B47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1.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59</v>
      </c>
      <c r="B3" s="85"/>
      <c r="C3" s="85"/>
      <c r="D3" s="85"/>
      <c r="E3" s="85"/>
    </row>
    <row r="4" spans="1:5" s="1" customFormat="1" ht="15.75" x14ac:dyDescent="0.25">
      <c r="A4" s="5" t="s">
        <v>13</v>
      </c>
      <c r="B4" s="18"/>
      <c r="C4" s="18"/>
      <c r="D4" s="24"/>
      <c r="E4" s="30" t="s">
        <v>60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86" t="s">
        <v>37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2.75" customHeight="1" x14ac:dyDescent="0.25">
      <c r="A9" s="87" t="s">
        <v>44</v>
      </c>
      <c r="B9" s="87"/>
      <c r="C9" s="87"/>
      <c r="D9" s="87"/>
      <c r="E9" s="87"/>
    </row>
    <row r="10" spans="1:5" ht="22.5" customHeight="1" x14ac:dyDescent="0.25">
      <c r="A10" s="88" t="s">
        <v>14</v>
      </c>
      <c r="B10" s="89"/>
      <c r="C10" s="89"/>
      <c r="D10" s="89"/>
      <c r="E10" s="89"/>
    </row>
    <row r="11" spans="1:5" ht="29.25" customHeight="1" x14ac:dyDescent="0.25">
      <c r="A11" s="74" t="s">
        <v>38</v>
      </c>
      <c r="B11" s="74"/>
      <c r="C11" s="74"/>
      <c r="D11" s="74"/>
      <c r="E11" s="74"/>
    </row>
    <row r="12" spans="1:5" ht="14.25" customHeight="1" x14ac:dyDescent="0.25">
      <c r="A12" s="78" t="s">
        <v>15</v>
      </c>
      <c r="B12" s="79"/>
      <c r="C12" s="79"/>
      <c r="D12" s="79"/>
      <c r="E12" s="79"/>
    </row>
    <row r="13" spans="1:5" ht="19.5" customHeight="1" x14ac:dyDescent="0.25">
      <c r="A13" s="74" t="s">
        <v>22</v>
      </c>
      <c r="B13" s="74"/>
      <c r="C13" s="74"/>
      <c r="D13" s="74"/>
      <c r="E13" s="74"/>
    </row>
    <row r="14" spans="1:5" ht="12.7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35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10" ht="29.25" customHeight="1" x14ac:dyDescent="0.25">
      <c r="A17" s="74" t="s">
        <v>17</v>
      </c>
      <c r="B17" s="74"/>
      <c r="C17" s="74"/>
      <c r="D17" s="74"/>
      <c r="E17" s="74"/>
    </row>
    <row r="18" spans="1:10" ht="64.5" customHeight="1" x14ac:dyDescent="0.25">
      <c r="A18" s="74" t="s">
        <v>40</v>
      </c>
      <c r="B18" s="74"/>
      <c r="C18" s="74"/>
      <c r="D18" s="74"/>
      <c r="E18" s="74"/>
    </row>
    <row r="19" spans="1:10" ht="30" customHeight="1" x14ac:dyDescent="0.25">
      <c r="A19" s="80" t="s">
        <v>39</v>
      </c>
      <c r="B19" s="80"/>
      <c r="C19" s="80"/>
      <c r="D19" s="80"/>
      <c r="E19" s="80"/>
    </row>
    <row r="20" spans="1:10" x14ac:dyDescent="0.25">
      <c r="A20" s="80"/>
      <c r="B20" s="80"/>
      <c r="C20" s="80"/>
      <c r="D20" s="80"/>
      <c r="E20" s="80"/>
      <c r="F20" s="2">
        <v>2418.6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5" t="s">
        <v>34</v>
      </c>
      <c r="B22" s="8" t="s">
        <v>41</v>
      </c>
      <c r="C22" s="3" t="s">
        <v>4</v>
      </c>
      <c r="D22" s="3">
        <v>15.82</v>
      </c>
      <c r="E22" s="7">
        <f>D22*F20*G20</f>
        <v>114786.75599999999</v>
      </c>
      <c r="J22" s="15"/>
    </row>
    <row r="23" spans="1:10" x14ac:dyDescent="0.25">
      <c r="A23" s="25" t="s">
        <v>32</v>
      </c>
      <c r="B23" s="8" t="s">
        <v>23</v>
      </c>
      <c r="C23" s="3" t="s">
        <v>4</v>
      </c>
      <c r="D23" s="3">
        <v>3.36</v>
      </c>
      <c r="E23" s="7">
        <f>D23*F20*G20</f>
        <v>24379.487999999998</v>
      </c>
      <c r="J23" s="15"/>
    </row>
    <row r="24" spans="1:10" ht="38.25" x14ac:dyDescent="0.25">
      <c r="A24" s="25" t="s">
        <v>45</v>
      </c>
      <c r="B24" s="8" t="s">
        <v>46</v>
      </c>
      <c r="C24" s="3" t="s">
        <v>4</v>
      </c>
      <c r="D24" s="3"/>
      <c r="E24" s="7">
        <v>0</v>
      </c>
    </row>
    <row r="25" spans="1:10" x14ac:dyDescent="0.25">
      <c r="A25" s="25" t="s">
        <v>25</v>
      </c>
      <c r="B25" s="8" t="s">
        <v>61</v>
      </c>
      <c r="C25" s="3" t="s">
        <v>26</v>
      </c>
      <c r="D25" s="3"/>
      <c r="E25" s="7">
        <v>35</v>
      </c>
      <c r="J25" s="15"/>
    </row>
    <row r="26" spans="1:10" s="13" customFormat="1" ht="14.25" x14ac:dyDescent="0.2">
      <c r="A26" s="9" t="s">
        <v>24</v>
      </c>
      <c r="B26" s="10"/>
      <c r="C26" s="11"/>
      <c r="D26" s="11"/>
      <c r="E26" s="12">
        <f>SUM(E22:E25)</f>
        <v>139201.24400000001</v>
      </c>
      <c r="F26" s="14"/>
      <c r="J26" s="14"/>
    </row>
    <row r="28" spans="1:10" ht="31.5" customHeight="1" x14ac:dyDescent="0.25">
      <c r="A28" s="81" t="s">
        <v>65</v>
      </c>
      <c r="B28" s="81"/>
      <c r="C28" s="81"/>
      <c r="D28" s="81"/>
      <c r="E28" s="81"/>
    </row>
    <row r="29" spans="1:10" ht="31.5" customHeight="1" x14ac:dyDescent="0.25">
      <c r="A29" s="74" t="s">
        <v>21</v>
      </c>
      <c r="B29" s="74"/>
      <c r="C29" s="74"/>
      <c r="D29" s="74"/>
      <c r="E29" s="74"/>
    </row>
    <row r="30" spans="1:10" x14ac:dyDescent="0.25">
      <c r="A30" s="74" t="s">
        <v>20</v>
      </c>
      <c r="B30" s="74"/>
      <c r="C30" s="74"/>
      <c r="D30" s="74"/>
      <c r="E30" s="74"/>
      <c r="F30" s="13"/>
      <c r="G30" s="13"/>
      <c r="H30" s="13"/>
      <c r="I30" s="13"/>
      <c r="J30" s="14"/>
    </row>
    <row r="31" spans="1:10" ht="32.25" customHeight="1" x14ac:dyDescent="0.25">
      <c r="A31" s="74" t="s">
        <v>27</v>
      </c>
      <c r="B31" s="74"/>
      <c r="C31" s="74"/>
      <c r="D31" s="74"/>
      <c r="E31" s="74"/>
    </row>
    <row r="32" spans="1:10" x14ac:dyDescent="0.25">
      <c r="A32" s="74" t="s">
        <v>18</v>
      </c>
      <c r="B32" s="74"/>
      <c r="C32" s="74"/>
      <c r="D32" s="74"/>
      <c r="E32" s="74"/>
    </row>
    <row r="33" spans="1:5" x14ac:dyDescent="0.25">
      <c r="A33" s="77" t="s">
        <v>5</v>
      </c>
      <c r="B33" s="77"/>
      <c r="C33" s="77"/>
      <c r="D33" s="77"/>
      <c r="E33" s="77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5" t="s">
        <v>36</v>
      </c>
      <c r="B35" s="75"/>
      <c r="C35" s="75"/>
      <c r="D35" s="75"/>
      <c r="E35" s="7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75" t="s">
        <v>42</v>
      </c>
      <c r="B38" s="75"/>
      <c r="C38" s="75"/>
      <c r="D38" s="75"/>
      <c r="E38" s="75"/>
    </row>
    <row r="39" spans="1:5" x14ac:dyDescent="0.25">
      <c r="B39" s="76" t="s">
        <v>19</v>
      </c>
      <c r="C39" s="76"/>
      <c r="D39" s="76"/>
      <c r="E39" s="6" t="s">
        <v>6</v>
      </c>
    </row>
    <row r="41" spans="1:5" x14ac:dyDescent="0.25">
      <c r="A41" s="16" t="s">
        <v>43</v>
      </c>
    </row>
    <row r="42" spans="1:5" x14ac:dyDescent="0.25">
      <c r="A42" s="13" t="s">
        <v>28</v>
      </c>
      <c r="B42" s="19"/>
    </row>
    <row r="43" spans="1:5" x14ac:dyDescent="0.25">
      <c r="A43" s="2" t="s">
        <v>33</v>
      </c>
      <c r="B43" s="26">
        <f>'1кв'!B53</f>
        <v>-258943.59400000001</v>
      </c>
    </row>
    <row r="44" spans="1:5" x14ac:dyDescent="0.25">
      <c r="A44" s="17" t="s">
        <v>47</v>
      </c>
      <c r="B44" s="20"/>
    </row>
    <row r="45" spans="1:5" x14ac:dyDescent="0.25">
      <c r="A45" s="2" t="s">
        <v>31</v>
      </c>
      <c r="B45" s="20">
        <v>157549.23000000001</v>
      </c>
    </row>
    <row r="46" spans="1:5" ht="30" x14ac:dyDescent="0.25">
      <c r="A46" s="33" t="s">
        <v>30</v>
      </c>
      <c r="B46" s="20">
        <f>E26</f>
        <v>139201.24400000001</v>
      </c>
    </row>
    <row r="47" spans="1:5" ht="29.25" x14ac:dyDescent="0.25">
      <c r="A47" s="21" t="s">
        <v>29</v>
      </c>
      <c r="B47" s="22">
        <f>B43+B45-B46</f>
        <v>-240595.60800000001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topLeftCell="A22" zoomScaleSheetLayoutView="100" workbookViewId="0">
      <selection activeCell="B49" sqref="B49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1.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62</v>
      </c>
      <c r="B3" s="85"/>
      <c r="C3" s="85"/>
      <c r="D3" s="85"/>
      <c r="E3" s="85"/>
    </row>
    <row r="4" spans="1:5" s="1" customFormat="1" ht="15.75" x14ac:dyDescent="0.25">
      <c r="A4" s="5" t="s">
        <v>13</v>
      </c>
      <c r="B4" s="18"/>
      <c r="C4" s="18"/>
      <c r="D4" s="24"/>
      <c r="E4" s="30" t="s">
        <v>63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86" t="s">
        <v>37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2.75" customHeight="1" x14ac:dyDescent="0.25">
      <c r="A9" s="87" t="s">
        <v>44</v>
      </c>
      <c r="B9" s="87"/>
      <c r="C9" s="87"/>
      <c r="D9" s="87"/>
      <c r="E9" s="87"/>
    </row>
    <row r="10" spans="1:5" ht="22.5" customHeight="1" x14ac:dyDescent="0.25">
      <c r="A10" s="88" t="s">
        <v>14</v>
      </c>
      <c r="B10" s="89"/>
      <c r="C10" s="89"/>
      <c r="D10" s="89"/>
      <c r="E10" s="89"/>
    </row>
    <row r="11" spans="1:5" ht="29.25" customHeight="1" x14ac:dyDescent="0.25">
      <c r="A11" s="74" t="s">
        <v>38</v>
      </c>
      <c r="B11" s="74"/>
      <c r="C11" s="74"/>
      <c r="D11" s="74"/>
      <c r="E11" s="74"/>
    </row>
    <row r="12" spans="1:5" ht="14.25" customHeight="1" x14ac:dyDescent="0.25">
      <c r="A12" s="78" t="s">
        <v>15</v>
      </c>
      <c r="B12" s="79"/>
      <c r="C12" s="79"/>
      <c r="D12" s="79"/>
      <c r="E12" s="79"/>
    </row>
    <row r="13" spans="1:5" ht="19.5" customHeight="1" x14ac:dyDescent="0.25">
      <c r="A13" s="74" t="s">
        <v>22</v>
      </c>
      <c r="B13" s="74"/>
      <c r="C13" s="74"/>
      <c r="D13" s="74"/>
      <c r="E13" s="74"/>
    </row>
    <row r="14" spans="1:5" ht="12.7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35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10" ht="29.25" customHeight="1" x14ac:dyDescent="0.25">
      <c r="A17" s="74" t="s">
        <v>17</v>
      </c>
      <c r="B17" s="74"/>
      <c r="C17" s="74"/>
      <c r="D17" s="74"/>
      <c r="E17" s="74"/>
    </row>
    <row r="18" spans="1:10" ht="64.5" customHeight="1" x14ac:dyDescent="0.25">
      <c r="A18" s="74" t="s">
        <v>40</v>
      </c>
      <c r="B18" s="74"/>
      <c r="C18" s="74"/>
      <c r="D18" s="74"/>
      <c r="E18" s="74"/>
    </row>
    <row r="19" spans="1:10" ht="30" customHeight="1" x14ac:dyDescent="0.25">
      <c r="A19" s="80" t="s">
        <v>39</v>
      </c>
      <c r="B19" s="80"/>
      <c r="C19" s="80"/>
      <c r="D19" s="80"/>
      <c r="E19" s="80"/>
    </row>
    <row r="20" spans="1:10" x14ac:dyDescent="0.25">
      <c r="A20" s="80"/>
      <c r="B20" s="80"/>
      <c r="C20" s="80"/>
      <c r="D20" s="80"/>
      <c r="E20" s="80"/>
      <c r="F20" s="2">
        <v>2418.6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5" t="s">
        <v>34</v>
      </c>
      <c r="B22" s="8" t="s">
        <v>41</v>
      </c>
      <c r="C22" s="3" t="s">
        <v>4</v>
      </c>
      <c r="D22" s="3">
        <v>16.53</v>
      </c>
      <c r="E22" s="7">
        <f>D22*F20*G20</f>
        <v>119938.374</v>
      </c>
      <c r="J22" s="15"/>
    </row>
    <row r="23" spans="1:10" x14ac:dyDescent="0.25">
      <c r="A23" s="25" t="s">
        <v>32</v>
      </c>
      <c r="B23" s="8" t="s">
        <v>23</v>
      </c>
      <c r="C23" s="3" t="s">
        <v>4</v>
      </c>
      <c r="D23" s="3">
        <v>3.68</v>
      </c>
      <c r="E23" s="7">
        <f>D23*F20*G20</f>
        <v>26701.344000000001</v>
      </c>
      <c r="J23" s="15"/>
    </row>
    <row r="24" spans="1:10" ht="38.25" x14ac:dyDescent="0.25">
      <c r="A24" s="25" t="s">
        <v>45</v>
      </c>
      <c r="B24" s="8" t="s">
        <v>46</v>
      </c>
      <c r="C24" s="3" t="s">
        <v>4</v>
      </c>
      <c r="D24" s="3"/>
      <c r="E24" s="7">
        <v>0</v>
      </c>
    </row>
    <row r="25" spans="1:10" x14ac:dyDescent="0.25">
      <c r="A25" s="25" t="s">
        <v>25</v>
      </c>
      <c r="B25" s="8" t="s">
        <v>64</v>
      </c>
      <c r="C25" s="3" t="s">
        <v>26</v>
      </c>
      <c r="D25" s="3"/>
      <c r="E25" s="7">
        <v>4955.09</v>
      </c>
      <c r="J25" s="15"/>
    </row>
    <row r="26" spans="1:10" x14ac:dyDescent="0.25">
      <c r="A26" s="23"/>
      <c r="B26" s="8"/>
      <c r="C26" s="3"/>
      <c r="D26" s="3"/>
      <c r="E26" s="7"/>
      <c r="J26" s="15"/>
    </row>
    <row r="27" spans="1:10" x14ac:dyDescent="0.25">
      <c r="A27" s="23"/>
      <c r="B27" s="8"/>
      <c r="C27" s="3"/>
      <c r="D27" s="3"/>
      <c r="E27" s="7"/>
      <c r="J27" s="15"/>
    </row>
    <row r="28" spans="1:10" s="13" customFormat="1" ht="14.25" x14ac:dyDescent="0.2">
      <c r="A28" s="9" t="s">
        <v>24</v>
      </c>
      <c r="B28" s="10"/>
      <c r="C28" s="11"/>
      <c r="D28" s="11"/>
      <c r="E28" s="12">
        <f>SUM(E22:E27)</f>
        <v>151594.80799999999</v>
      </c>
      <c r="F28" s="14"/>
      <c r="J28" s="14"/>
    </row>
    <row r="30" spans="1:10" ht="31.5" customHeight="1" x14ac:dyDescent="0.25">
      <c r="A30" s="81" t="s">
        <v>67</v>
      </c>
      <c r="B30" s="81"/>
      <c r="C30" s="81"/>
      <c r="D30" s="81"/>
      <c r="E30" s="81"/>
    </row>
    <row r="31" spans="1:10" ht="31.5" customHeight="1" x14ac:dyDescent="0.25">
      <c r="A31" s="74" t="s">
        <v>21</v>
      </c>
      <c r="B31" s="74"/>
      <c r="C31" s="74"/>
      <c r="D31" s="74"/>
      <c r="E31" s="74"/>
    </row>
    <row r="32" spans="1:10" x14ac:dyDescent="0.25">
      <c r="A32" s="74" t="s">
        <v>20</v>
      </c>
      <c r="B32" s="74"/>
      <c r="C32" s="74"/>
      <c r="D32" s="74"/>
      <c r="E32" s="74"/>
      <c r="F32" s="13"/>
      <c r="G32" s="13"/>
      <c r="H32" s="13"/>
      <c r="I32" s="13"/>
      <c r="J32" s="14"/>
    </row>
    <row r="33" spans="1:5" ht="32.25" customHeight="1" x14ac:dyDescent="0.25">
      <c r="A33" s="74" t="s">
        <v>27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7" t="s">
        <v>5</v>
      </c>
      <c r="B35" s="77"/>
      <c r="C35" s="77"/>
      <c r="D35" s="77"/>
      <c r="E35" s="77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75" t="s">
        <v>36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39" spans="1:5" x14ac:dyDescent="0.25">
      <c r="A39" s="34"/>
      <c r="B39" s="34"/>
      <c r="C39" s="34"/>
      <c r="D39" s="34"/>
      <c r="E39" s="34"/>
    </row>
    <row r="40" spans="1:5" x14ac:dyDescent="0.25">
      <c r="A40" s="75" t="s">
        <v>42</v>
      </c>
      <c r="B40" s="75"/>
      <c r="C40" s="75"/>
      <c r="D40" s="75"/>
      <c r="E40" s="75"/>
    </row>
    <row r="41" spans="1:5" x14ac:dyDescent="0.25">
      <c r="B41" s="76" t="s">
        <v>19</v>
      </c>
      <c r="C41" s="76"/>
      <c r="D41" s="76"/>
      <c r="E41" s="6" t="s">
        <v>6</v>
      </c>
    </row>
    <row r="43" spans="1:5" x14ac:dyDescent="0.25">
      <c r="A43" s="16" t="s">
        <v>43</v>
      </c>
    </row>
    <row r="44" spans="1:5" x14ac:dyDescent="0.25">
      <c r="A44" s="13" t="s">
        <v>28</v>
      </c>
      <c r="B44" s="19"/>
    </row>
    <row r="45" spans="1:5" x14ac:dyDescent="0.25">
      <c r="A45" s="2" t="s">
        <v>33</v>
      </c>
      <c r="B45" s="26">
        <f>'2кв'!B47</f>
        <v>-240595.60800000001</v>
      </c>
    </row>
    <row r="46" spans="1:5" x14ac:dyDescent="0.25">
      <c r="A46" s="17" t="s">
        <v>66</v>
      </c>
      <c r="B46" s="20"/>
    </row>
    <row r="47" spans="1:5" x14ac:dyDescent="0.25">
      <c r="A47" s="2" t="s">
        <v>31</v>
      </c>
      <c r="B47" s="20">
        <v>159568.43</v>
      </c>
    </row>
    <row r="48" spans="1:5" ht="30" x14ac:dyDescent="0.25">
      <c r="A48" s="36" t="s">
        <v>30</v>
      </c>
      <c r="B48" s="20">
        <f>E28</f>
        <v>151594.80799999999</v>
      </c>
    </row>
    <row r="49" spans="1:2" ht="29.25" x14ac:dyDescent="0.25">
      <c r="A49" s="21" t="s">
        <v>29</v>
      </c>
      <c r="B49" s="22">
        <f>B45+B47-B48</f>
        <v>-232621.986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topLeftCell="A28" zoomScaleSheetLayoutView="100" workbookViewId="0">
      <selection activeCell="B50" sqref="B50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1.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68</v>
      </c>
      <c r="B3" s="85"/>
      <c r="C3" s="85"/>
      <c r="D3" s="85"/>
      <c r="E3" s="85"/>
    </row>
    <row r="4" spans="1:5" s="1" customFormat="1" ht="15.75" x14ac:dyDescent="0.25">
      <c r="A4" s="40" t="s">
        <v>13</v>
      </c>
      <c r="B4" s="4"/>
      <c r="C4" s="4"/>
      <c r="D4" s="2"/>
      <c r="E4" s="41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86" t="s">
        <v>37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2.75" customHeight="1" x14ac:dyDescent="0.25">
      <c r="A9" s="87" t="s">
        <v>44</v>
      </c>
      <c r="B9" s="87"/>
      <c r="C9" s="87"/>
      <c r="D9" s="87"/>
      <c r="E9" s="87"/>
    </row>
    <row r="10" spans="1:5" ht="22.5" customHeight="1" x14ac:dyDescent="0.25">
      <c r="A10" s="88" t="s">
        <v>14</v>
      </c>
      <c r="B10" s="89"/>
      <c r="C10" s="89"/>
      <c r="D10" s="89"/>
      <c r="E10" s="89"/>
    </row>
    <row r="11" spans="1:5" ht="29.25" customHeight="1" x14ac:dyDescent="0.25">
      <c r="A11" s="74" t="s">
        <v>38</v>
      </c>
      <c r="B11" s="74"/>
      <c r="C11" s="74"/>
      <c r="D11" s="74"/>
      <c r="E11" s="74"/>
    </row>
    <row r="12" spans="1:5" ht="14.25" customHeight="1" x14ac:dyDescent="0.25">
      <c r="A12" s="78" t="s">
        <v>15</v>
      </c>
      <c r="B12" s="79"/>
      <c r="C12" s="79"/>
      <c r="D12" s="79"/>
      <c r="E12" s="79"/>
    </row>
    <row r="13" spans="1:5" ht="19.5" customHeight="1" x14ac:dyDescent="0.25">
      <c r="A13" s="74" t="s">
        <v>22</v>
      </c>
      <c r="B13" s="74"/>
      <c r="C13" s="74"/>
      <c r="D13" s="74"/>
      <c r="E13" s="74"/>
    </row>
    <row r="14" spans="1:5" ht="12.7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35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10" ht="29.25" customHeight="1" x14ac:dyDescent="0.25">
      <c r="A17" s="74" t="s">
        <v>17</v>
      </c>
      <c r="B17" s="74"/>
      <c r="C17" s="74"/>
      <c r="D17" s="74"/>
      <c r="E17" s="74"/>
    </row>
    <row r="18" spans="1:10" ht="64.5" customHeight="1" x14ac:dyDescent="0.25">
      <c r="A18" s="74" t="s">
        <v>40</v>
      </c>
      <c r="B18" s="74"/>
      <c r="C18" s="74"/>
      <c r="D18" s="74"/>
      <c r="E18" s="74"/>
    </row>
    <row r="19" spans="1:10" ht="30" customHeight="1" x14ac:dyDescent="0.25">
      <c r="A19" s="80" t="s">
        <v>39</v>
      </c>
      <c r="B19" s="80"/>
      <c r="C19" s="80"/>
      <c r="D19" s="80"/>
      <c r="E19" s="80"/>
    </row>
    <row r="20" spans="1:10" x14ac:dyDescent="0.25">
      <c r="A20" s="80"/>
      <c r="B20" s="80"/>
      <c r="C20" s="80"/>
      <c r="D20" s="80"/>
      <c r="E20" s="80"/>
      <c r="F20" s="2">
        <v>2418.6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5" t="s">
        <v>34</v>
      </c>
      <c r="B22" s="8" t="s">
        <v>41</v>
      </c>
      <c r="C22" s="3" t="s">
        <v>4</v>
      </c>
      <c r="D22" s="3">
        <v>16.53</v>
      </c>
      <c r="E22" s="7">
        <f>D22*F20*G20</f>
        <v>119938.374</v>
      </c>
      <c r="J22" s="15"/>
    </row>
    <row r="23" spans="1:10" x14ac:dyDescent="0.25">
      <c r="A23" s="25" t="s">
        <v>32</v>
      </c>
      <c r="B23" s="8" t="s">
        <v>23</v>
      </c>
      <c r="C23" s="3" t="s">
        <v>4</v>
      </c>
      <c r="D23" s="3">
        <v>3.68</v>
      </c>
      <c r="E23" s="7">
        <f>D23*F20*G20</f>
        <v>26701.344000000001</v>
      </c>
      <c r="J23" s="15"/>
    </row>
    <row r="24" spans="1:10" ht="38.25" x14ac:dyDescent="0.25">
      <c r="A24" s="25" t="s">
        <v>45</v>
      </c>
      <c r="B24" s="8" t="s">
        <v>46</v>
      </c>
      <c r="C24" s="3" t="s">
        <v>4</v>
      </c>
      <c r="D24" s="3"/>
      <c r="E24" s="7">
        <v>0</v>
      </c>
    </row>
    <row r="25" spans="1:10" x14ac:dyDescent="0.25">
      <c r="A25" s="25" t="s">
        <v>25</v>
      </c>
      <c r="B25" s="8" t="s">
        <v>69</v>
      </c>
      <c r="C25" s="3" t="s">
        <v>26</v>
      </c>
      <c r="D25" s="3"/>
      <c r="E25" s="7">
        <v>467</v>
      </c>
      <c r="J25" s="15"/>
    </row>
    <row r="26" spans="1:10" x14ac:dyDescent="0.25">
      <c r="A26" s="25" t="s">
        <v>90</v>
      </c>
      <c r="B26" s="8" t="s">
        <v>91</v>
      </c>
      <c r="C26" s="3" t="s">
        <v>92</v>
      </c>
      <c r="D26" s="3">
        <v>4</v>
      </c>
      <c r="E26" s="7">
        <f>D26*333.76</f>
        <v>1335.04</v>
      </c>
      <c r="J26" s="15"/>
    </row>
    <row r="27" spans="1:10" x14ac:dyDescent="0.25">
      <c r="A27" s="23"/>
      <c r="B27" s="8"/>
      <c r="C27" s="3"/>
      <c r="D27" s="3"/>
      <c r="E27" s="7"/>
      <c r="J27" s="15"/>
    </row>
    <row r="28" spans="1:10" s="13" customFormat="1" ht="14.25" x14ac:dyDescent="0.2">
      <c r="A28" s="9" t="s">
        <v>24</v>
      </c>
      <c r="B28" s="10"/>
      <c r="C28" s="11"/>
      <c r="D28" s="11"/>
      <c r="E28" s="12">
        <f>SUM(E22:E27)</f>
        <v>148441.758</v>
      </c>
      <c r="F28" s="14"/>
      <c r="J28" s="14"/>
    </row>
    <row r="30" spans="1:10" ht="31.5" customHeight="1" x14ac:dyDescent="0.25">
      <c r="A30" s="81" t="s">
        <v>93</v>
      </c>
      <c r="B30" s="81"/>
      <c r="C30" s="81"/>
      <c r="D30" s="81"/>
      <c r="E30" s="81"/>
    </row>
    <row r="31" spans="1:10" ht="31.5" customHeight="1" x14ac:dyDescent="0.25">
      <c r="A31" s="74" t="s">
        <v>21</v>
      </c>
      <c r="B31" s="74"/>
      <c r="C31" s="74"/>
      <c r="D31" s="74"/>
      <c r="E31" s="74"/>
    </row>
    <row r="32" spans="1:10" x14ac:dyDescent="0.25">
      <c r="A32" s="74" t="s">
        <v>20</v>
      </c>
      <c r="B32" s="74"/>
      <c r="C32" s="74"/>
      <c r="D32" s="74"/>
      <c r="E32" s="74"/>
      <c r="F32" s="13"/>
      <c r="G32" s="13"/>
      <c r="H32" s="13"/>
      <c r="I32" s="13"/>
      <c r="J32" s="14"/>
    </row>
    <row r="33" spans="1:5" ht="32.25" customHeight="1" x14ac:dyDescent="0.25">
      <c r="A33" s="74" t="s">
        <v>27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7" t="s">
        <v>5</v>
      </c>
      <c r="B35" s="77"/>
      <c r="C35" s="77"/>
      <c r="D35" s="77"/>
      <c r="E35" s="77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75" t="s">
        <v>36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39" spans="1:5" x14ac:dyDescent="0.25">
      <c r="A39" s="37"/>
      <c r="B39" s="37"/>
      <c r="C39" s="37"/>
      <c r="D39" s="37"/>
      <c r="E39" s="37"/>
    </row>
    <row r="40" spans="1:5" x14ac:dyDescent="0.25">
      <c r="A40" s="75" t="s">
        <v>42</v>
      </c>
      <c r="B40" s="75"/>
      <c r="C40" s="75"/>
      <c r="D40" s="75"/>
      <c r="E40" s="75"/>
    </row>
    <row r="41" spans="1:5" x14ac:dyDescent="0.25">
      <c r="B41" s="76" t="s">
        <v>19</v>
      </c>
      <c r="C41" s="76"/>
      <c r="D41" s="76"/>
      <c r="E41" s="6" t="s">
        <v>6</v>
      </c>
    </row>
    <row r="43" spans="1:5" x14ac:dyDescent="0.25">
      <c r="A43" s="16" t="s">
        <v>43</v>
      </c>
    </row>
    <row r="44" spans="1:5" x14ac:dyDescent="0.25">
      <c r="A44" s="13" t="s">
        <v>28</v>
      </c>
      <c r="B44" s="19"/>
    </row>
    <row r="45" spans="1:5" x14ac:dyDescent="0.25">
      <c r="A45" s="2" t="s">
        <v>33</v>
      </c>
      <c r="B45" s="26">
        <f>'3кв'!B49</f>
        <v>-232621.986</v>
      </c>
    </row>
    <row r="46" spans="1:5" x14ac:dyDescent="0.25">
      <c r="A46" s="17" t="s">
        <v>66</v>
      </c>
      <c r="B46" s="20"/>
    </row>
    <row r="47" spans="1:5" x14ac:dyDescent="0.25">
      <c r="A47" s="2" t="s">
        <v>31</v>
      </c>
      <c r="B47" s="20">
        <v>190461.77</v>
      </c>
    </row>
    <row r="48" spans="1:5" ht="30" x14ac:dyDescent="0.25">
      <c r="A48" s="39" t="s">
        <v>30</v>
      </c>
      <c r="B48" s="20">
        <f>E28</f>
        <v>148441.758</v>
      </c>
    </row>
    <row r="49" spans="1:2" ht="29.25" x14ac:dyDescent="0.25">
      <c r="A49" s="21" t="s">
        <v>29</v>
      </c>
      <c r="B49" s="22">
        <f>B45+B47-B48</f>
        <v>-190601.97400000002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topLeftCell="A10" zoomScaleSheetLayoutView="100" workbookViewId="0">
      <selection activeCell="C33" sqref="C33"/>
    </sheetView>
  </sheetViews>
  <sheetFormatPr defaultRowHeight="15" x14ac:dyDescent="0.25"/>
  <cols>
    <col min="1" max="1" width="10.5703125" customWidth="1"/>
    <col min="2" max="2" width="60.140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1" t="s">
        <v>70</v>
      </c>
      <c r="B1" s="91"/>
      <c r="C1" s="91"/>
      <c r="D1" s="42"/>
    </row>
    <row r="2" spans="1:6" ht="15.75" x14ac:dyDescent="0.25">
      <c r="A2" s="92" t="s">
        <v>71</v>
      </c>
      <c r="B2" s="92"/>
      <c r="C2" s="92"/>
      <c r="D2" s="43"/>
    </row>
    <row r="3" spans="1:6" ht="15.75" x14ac:dyDescent="0.25">
      <c r="A3" s="92" t="s">
        <v>89</v>
      </c>
      <c r="B3" s="92"/>
      <c r="C3" s="92"/>
      <c r="D3" s="43"/>
    </row>
    <row r="4" spans="1:6" ht="15.75" x14ac:dyDescent="0.25">
      <c r="A4" s="91" t="s">
        <v>72</v>
      </c>
      <c r="B4" s="91"/>
      <c r="C4" s="91"/>
      <c r="D4" s="42"/>
      <c r="E4" s="72"/>
      <c r="F4" s="73"/>
    </row>
    <row r="5" spans="1:6" ht="15.75" x14ac:dyDescent="0.25">
      <c r="A5" s="93"/>
      <c r="B5" s="93"/>
      <c r="C5" s="93"/>
      <c r="D5" s="1"/>
      <c r="E5" s="72"/>
      <c r="F5" s="73"/>
    </row>
    <row r="6" spans="1:6" ht="15.75" x14ac:dyDescent="0.25">
      <c r="A6" s="43"/>
      <c r="B6" s="46" t="s">
        <v>73</v>
      </c>
      <c r="C6" s="47">
        <f>'1кв'!B49</f>
        <v>-203936.42</v>
      </c>
      <c r="D6" s="48"/>
      <c r="E6" s="72"/>
      <c r="F6" s="73"/>
    </row>
    <row r="7" spans="1:6" ht="15.75" x14ac:dyDescent="0.25">
      <c r="A7" s="49" t="s">
        <v>74</v>
      </c>
      <c r="B7" s="46" t="s">
        <v>94</v>
      </c>
      <c r="C7" s="47"/>
      <c r="D7" s="48"/>
      <c r="E7" s="72"/>
      <c r="F7" s="73"/>
    </row>
    <row r="8" spans="1:6" ht="15.75" x14ac:dyDescent="0.25">
      <c r="B8" s="50" t="s">
        <v>75</v>
      </c>
      <c r="C8" s="51">
        <f>'1кв'!B51+'2кв'!B45+'3кв'!B47+'4кв'!B47</f>
        <v>647677.73</v>
      </c>
      <c r="D8" s="52"/>
    </row>
    <row r="9" spans="1:6" ht="15.75" x14ac:dyDescent="0.25">
      <c r="A9" s="18"/>
      <c r="B9" s="50" t="s">
        <v>76</v>
      </c>
      <c r="C9" s="53">
        <f>SUM(C8:C8)</f>
        <v>647677.73</v>
      </c>
      <c r="D9" s="48"/>
    </row>
    <row r="10" spans="1:6" ht="15.75" x14ac:dyDescent="0.25">
      <c r="A10" s="1"/>
      <c r="B10" s="90"/>
      <c r="C10" s="90"/>
      <c r="D10" s="54"/>
    </row>
    <row r="11" spans="1:6" ht="15.75" x14ac:dyDescent="0.25">
      <c r="A11" s="55" t="s">
        <v>77</v>
      </c>
      <c r="B11" s="56" t="s">
        <v>78</v>
      </c>
      <c r="C11" s="57">
        <f>'1кв'!E22+'2кв'!E22+'3кв'!E22+'4кв'!E22</f>
        <v>469450.26</v>
      </c>
      <c r="D11" s="54"/>
    </row>
    <row r="12" spans="1:6" ht="15.75" x14ac:dyDescent="0.25">
      <c r="A12" s="55"/>
      <c r="B12" s="58" t="s">
        <v>79</v>
      </c>
      <c r="C12" s="57">
        <f>'1кв'!E23+'2кв'!E23+'3кв'!E23+'4кв'!E23</f>
        <v>102161.66399999999</v>
      </c>
      <c r="D12" s="54"/>
    </row>
    <row r="13" spans="1:6" ht="15.75" x14ac:dyDescent="0.25">
      <c r="A13" s="55"/>
      <c r="B13" s="58" t="s">
        <v>45</v>
      </c>
      <c r="C13" s="57">
        <f>'1кв'!E24+'2кв'!E24+'3кв'!E24+'4кв'!E24</f>
        <v>0</v>
      </c>
      <c r="D13" s="54"/>
    </row>
    <row r="14" spans="1:6" ht="15.75" x14ac:dyDescent="0.25">
      <c r="A14" s="1"/>
      <c r="B14" s="44" t="s">
        <v>25</v>
      </c>
      <c r="C14" s="57">
        <f>'1кв'!E25+'2кв'!E25+'3кв'!E25+'4кв'!E25</f>
        <v>7044.09</v>
      </c>
      <c r="D14" s="54"/>
      <c r="E14" s="45"/>
    </row>
    <row r="15" spans="1:6" ht="15.75" x14ac:dyDescent="0.25">
      <c r="A15" s="55"/>
      <c r="B15" s="59" t="s">
        <v>95</v>
      </c>
      <c r="C15" s="57">
        <f>'4кв'!E26</f>
        <v>1335.04</v>
      </c>
      <c r="D15" s="54"/>
    </row>
    <row r="16" spans="1:6" ht="15.75" x14ac:dyDescent="0.25">
      <c r="A16" s="55"/>
      <c r="B16" s="60" t="s">
        <v>80</v>
      </c>
      <c r="C16" s="57">
        <f>'1кв'!E26+'1кв'!E27+'1кв'!E28+'1кв'!E29+'1кв'!E30</f>
        <v>54352.229999999996</v>
      </c>
      <c r="D16" s="54"/>
      <c r="E16" s="61"/>
    </row>
    <row r="17" spans="1:5" ht="15.75" x14ac:dyDescent="0.25">
      <c r="A17" s="55"/>
      <c r="B17" s="62" t="s">
        <v>81</v>
      </c>
      <c r="C17" s="57"/>
      <c r="D17" s="54"/>
    </row>
    <row r="18" spans="1:5" ht="15.75" x14ac:dyDescent="0.25">
      <c r="A18" s="55"/>
      <c r="B18" s="25" t="s">
        <v>51</v>
      </c>
      <c r="C18" s="57">
        <f>'1кв'!E26</f>
        <v>9288.6200000000008</v>
      </c>
      <c r="D18" s="54"/>
    </row>
    <row r="19" spans="1:5" ht="15.75" x14ac:dyDescent="0.25">
      <c r="A19" s="55"/>
      <c r="B19" s="25" t="s">
        <v>57</v>
      </c>
      <c r="C19" s="57">
        <f>'1кв'!E27</f>
        <v>13170.66</v>
      </c>
      <c r="D19" s="54"/>
    </row>
    <row r="20" spans="1:5" ht="15.75" x14ac:dyDescent="0.25">
      <c r="A20" s="55"/>
      <c r="B20" s="25" t="s">
        <v>55</v>
      </c>
      <c r="C20" s="57">
        <f>'1кв'!E28</f>
        <v>9159.68</v>
      </c>
      <c r="D20" s="54"/>
    </row>
    <row r="21" spans="1:5" ht="15.75" x14ac:dyDescent="0.25">
      <c r="A21" s="55"/>
      <c r="B21" s="23" t="s">
        <v>52</v>
      </c>
      <c r="C21" s="57">
        <f>'1кв'!E29</f>
        <v>12440.78</v>
      </c>
      <c r="D21" s="54"/>
    </row>
    <row r="22" spans="1:5" ht="15.75" x14ac:dyDescent="0.25">
      <c r="A22" s="55"/>
      <c r="B22" s="23" t="s">
        <v>56</v>
      </c>
      <c r="C22" s="57">
        <f>'1кв'!E30</f>
        <v>10292.49</v>
      </c>
      <c r="D22" s="54"/>
    </row>
    <row r="23" spans="1:5" ht="15.75" x14ac:dyDescent="0.25">
      <c r="A23" s="55"/>
      <c r="B23" s="44"/>
      <c r="C23" s="57"/>
      <c r="D23" s="54"/>
    </row>
    <row r="24" spans="1:5" ht="15.75" x14ac:dyDescent="0.25">
      <c r="A24" s="1"/>
      <c r="B24" s="63" t="s">
        <v>82</v>
      </c>
      <c r="C24" s="64">
        <f>SUM(C11:C16)</f>
        <v>634343.28399999999</v>
      </c>
      <c r="D24" s="54"/>
      <c r="E24" s="45"/>
    </row>
    <row r="25" spans="1:5" ht="15.75" x14ac:dyDescent="0.25">
      <c r="A25" s="1"/>
      <c r="B25" s="65" t="s">
        <v>88</v>
      </c>
      <c r="C25" s="66">
        <f>C6+C9-C24</f>
        <v>-190601.97400000005</v>
      </c>
      <c r="D25" s="54"/>
    </row>
    <row r="26" spans="1:5" ht="15.75" x14ac:dyDescent="0.25">
      <c r="A26" s="1"/>
      <c r="B26" s="49"/>
      <c r="C26" s="49"/>
      <c r="D26" s="54"/>
    </row>
    <row r="27" spans="1:5" ht="15.75" x14ac:dyDescent="0.25">
      <c r="A27" s="1"/>
      <c r="B27" s="67" t="s">
        <v>83</v>
      </c>
      <c r="C27" s="67"/>
      <c r="D27" s="54"/>
    </row>
    <row r="28" spans="1:5" ht="15.75" x14ac:dyDescent="0.25">
      <c r="A28" s="1"/>
      <c r="B28" s="67" t="s">
        <v>84</v>
      </c>
      <c r="C28" s="68">
        <v>51443.33</v>
      </c>
      <c r="D28" s="54"/>
    </row>
    <row r="29" spans="1:5" ht="15.75" x14ac:dyDescent="0.25">
      <c r="A29" s="1"/>
      <c r="B29" s="69" t="s">
        <v>96</v>
      </c>
      <c r="C29" s="70">
        <v>62684.12</v>
      </c>
      <c r="D29" s="54"/>
    </row>
    <row r="30" spans="1:5" ht="15.75" x14ac:dyDescent="0.25">
      <c r="A30" s="1"/>
      <c r="B30" s="67" t="s">
        <v>85</v>
      </c>
      <c r="C30" s="71">
        <f>C29-C28</f>
        <v>11240.79</v>
      </c>
      <c r="D30" s="54"/>
    </row>
    <row r="31" spans="1:5" ht="15.75" x14ac:dyDescent="0.25">
      <c r="A31" s="1"/>
      <c r="B31" s="49"/>
      <c r="C31" s="49"/>
      <c r="D31" s="54"/>
    </row>
    <row r="32" spans="1:5" ht="15.75" x14ac:dyDescent="0.25">
      <c r="A32" s="1" t="s">
        <v>86</v>
      </c>
      <c r="B32" s="49" t="s">
        <v>97</v>
      </c>
      <c r="C32" s="49"/>
      <c r="D32" s="54"/>
    </row>
    <row r="33" spans="1:4" ht="15.75" x14ac:dyDescent="0.25">
      <c r="A33" s="1"/>
      <c r="B33" s="49" t="s">
        <v>98</v>
      </c>
      <c r="C33" s="49"/>
      <c r="D33" s="54"/>
    </row>
    <row r="34" spans="1:4" ht="15.75" x14ac:dyDescent="0.25">
      <c r="A34" s="1"/>
      <c r="B34" s="49" t="s">
        <v>99</v>
      </c>
      <c r="C34" s="49"/>
      <c r="D34" s="54"/>
    </row>
    <row r="35" spans="1:4" ht="15.75" x14ac:dyDescent="0.25">
      <c r="A35" s="1"/>
      <c r="B35" s="69"/>
      <c r="C35" s="49"/>
      <c r="D35" s="54"/>
    </row>
    <row r="36" spans="1:4" ht="15.75" x14ac:dyDescent="0.25">
      <c r="A36" s="1"/>
      <c r="B36" s="49"/>
      <c r="C36" s="49"/>
      <c r="D36" s="54"/>
    </row>
    <row r="37" spans="1:4" ht="15.75" x14ac:dyDescent="0.25">
      <c r="A37" s="1"/>
      <c r="B37" s="49"/>
      <c r="C37" s="49"/>
      <c r="D37" s="54"/>
    </row>
    <row r="38" spans="1:4" ht="15.75" x14ac:dyDescent="0.25">
      <c r="A38" s="1"/>
      <c r="B38" s="49" t="s">
        <v>87</v>
      </c>
      <c r="C38" s="49"/>
      <c r="D38" s="54"/>
    </row>
    <row r="39" spans="1:4" ht="15.75" x14ac:dyDescent="0.25">
      <c r="A39" s="1"/>
      <c r="B39" s="49"/>
      <c r="C39" s="49"/>
      <c r="D39" s="54"/>
    </row>
    <row r="40" spans="1:4" ht="15.75" x14ac:dyDescent="0.25">
      <c r="A40" s="1"/>
      <c r="B40" s="49"/>
      <c r="C40" s="49"/>
      <c r="D40" s="54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2026-02-25T14:12:16Z</dcterms:modified>
</cp:coreProperties>
</file>