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3945" yWindow="1410" windowWidth="14850" windowHeight="16260" activeTab="4"/>
  </bookViews>
  <sheets>
    <sheet name="1кв " sheetId="29" r:id="rId1"/>
    <sheet name="2кв" sheetId="30" r:id="rId2"/>
    <sheet name="3кв" sheetId="31" r:id="rId3"/>
    <sheet name="4кв" sheetId="32" r:id="rId4"/>
    <sheet name="отчет" sheetId="33" r:id="rId5"/>
  </sheets>
  <definedNames>
    <definedName name="_xlnm.Print_Area" localSheetId="0">'1кв '!$A$1:$E$53</definedName>
    <definedName name="_xlnm.Print_Area" localSheetId="1">'2кв'!$A$1:$E$50</definedName>
    <definedName name="_xlnm.Print_Area" localSheetId="2">'3кв'!$A$1:$E$51</definedName>
    <definedName name="_xlnm.Print_Area" localSheetId="3">'4кв'!$A$1:$E$50</definedName>
    <definedName name="_xlnm.Print_Area" localSheetId="4">отчет!$A$1:$C$32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3" l="1"/>
  <c r="E27" i="32"/>
  <c r="E25" i="32"/>
  <c r="C15" i="33" l="1"/>
  <c r="C19" i="33"/>
  <c r="C18" i="33"/>
  <c r="C17" i="33"/>
  <c r="C14" i="33"/>
  <c r="C13" i="33"/>
  <c r="C8" i="33"/>
  <c r="C6" i="33"/>
  <c r="C9" i="33" l="1"/>
  <c r="B46" i="32" l="1"/>
  <c r="E24" i="32"/>
  <c r="C12" i="33" s="1"/>
  <c r="E23" i="32"/>
  <c r="C11" i="33" s="1"/>
  <c r="C20" i="33" l="1"/>
  <c r="C21" i="33" s="1"/>
  <c r="B49" i="32"/>
  <c r="B50" i="32"/>
  <c r="E25" i="31"/>
  <c r="E24" i="31"/>
  <c r="E23" i="31"/>
  <c r="E23" i="30"/>
  <c r="E28" i="31" l="1"/>
  <c r="B50" i="31" s="1"/>
  <c r="E24" i="30"/>
  <c r="E27" i="30"/>
  <c r="B49" i="30" s="1"/>
  <c r="E27" i="29" l="1"/>
  <c r="E24" i="29" l="1"/>
  <c r="E23" i="29"/>
  <c r="E29" i="29" l="1"/>
  <c r="B52" i="29" s="1"/>
  <c r="B53" i="29" s="1"/>
  <c r="B46" i="30" s="1"/>
  <c r="B50" i="30" s="1"/>
  <c r="B47" i="31" s="1"/>
  <c r="B51" i="31" s="1"/>
</calcChain>
</file>

<file path=xl/sharedStrings.xml><?xml version="1.0" encoding="utf-8"?>
<sst xmlns="http://schemas.openxmlformats.org/spreadsheetml/2006/main" count="256" uniqueCount="92">
  <si>
    <t>Собственники помещений в многоквартирном доме, расположенном по адресу:</t>
  </si>
  <si>
    <t>(указывается адрес нахождения многоквартирного дома)</t>
  </si>
  <si>
    <t>(указывается лицо, оказывающее работы (услуги) по содержанию и ремонту общего имущества в многоквартирном доме)</t>
  </si>
  <si>
    <t>Единица измерения работы (услуги)</t>
  </si>
  <si>
    <t>1 м2, руб</t>
  </si>
  <si>
    <t>Подписи Сторон:</t>
  </si>
  <si>
    <t>(подпись)</t>
  </si>
  <si>
    <t xml:space="preserve">Наименование вида работы
(услуги)2
</t>
  </si>
  <si>
    <t xml:space="preserve">Цена
выполненной работы (оказанной услуги), в рублях
</t>
  </si>
  <si>
    <t xml:space="preserve">Стоимость 3/
сметная стоимость 4 выполненной работы (оказанной услуги) за единицу
</t>
  </si>
  <si>
    <t xml:space="preserve">Периодичность/
количественный показатель выполненной работы (оказанной услуги)
</t>
  </si>
  <si>
    <t xml:space="preserve">АКТ № </t>
  </si>
  <si>
    <t>приемки оказанных услуг и (или) выполненных работ по содержанию
и текущему ремонту общего имущества в многоквартирном доме</t>
  </si>
  <si>
    <t>г. Россошь</t>
  </si>
  <si>
    <t xml:space="preserve">                                                                                                                    (указывается Ф.И.О. уполномоченного собственника помещения в многоквартирном доме либо председателя Совета многоквартирного дома 1)</t>
  </si>
  <si>
    <t xml:space="preserve">            (указывается решение общего собрания собственников помещений в многоквартирном доме либо доверенность, дата, номер)</t>
  </si>
  <si>
    <t xml:space="preserve">                                                                                                    (указывается Ф.И.О. уполномоченного лица, должность)</t>
  </si>
  <si>
    <r>
      <t xml:space="preserve">действующий на основании </t>
    </r>
    <r>
      <rPr>
        <u/>
        <sz val="11"/>
        <color theme="1"/>
        <rFont val="Times New Roman"/>
        <family val="1"/>
        <charset val="204"/>
      </rPr>
      <t xml:space="preserve">устава </t>
    </r>
    <r>
      <rPr>
        <sz val="11"/>
        <color theme="1"/>
        <rFont val="Times New Roman"/>
        <family val="1"/>
        <charset val="204"/>
      </rPr>
      <t>с другой стороны, совместно именуемые "Стороны", составили настоящий Акт о нижеследующем:</t>
    </r>
  </si>
  <si>
    <t xml:space="preserve"> </t>
  </si>
  <si>
    <t xml:space="preserve"> (должность, Ф.И.О.)</t>
  </si>
  <si>
    <t xml:space="preserve">           4. Претензий по выполнению условий Договора Стороны не имеют.</t>
  </si>
  <si>
    <t xml:space="preserve">           3. Работы (услуги) выполнены (оказаны) полностью, в установленные сроки, с надлежащим качеством.</t>
  </si>
  <si>
    <r>
      <t xml:space="preserve">с одной стороны, и </t>
    </r>
    <r>
      <rPr>
        <b/>
        <u/>
        <sz val="11"/>
        <color theme="1"/>
        <rFont val="Times New Roman"/>
        <family val="1"/>
        <charset val="204"/>
      </rPr>
      <t>ООО ЖКХ Локомотив" г. Россошь</t>
    </r>
  </si>
  <si>
    <t>постоянно</t>
  </si>
  <si>
    <t>Итого:</t>
  </si>
  <si>
    <t>г. Россошь, ул. Маршака, д. 55</t>
  </si>
  <si>
    <r>
      <t xml:space="preserve">являющегося собственником квартиры </t>
    </r>
    <r>
      <rPr>
        <u/>
        <sz val="11"/>
        <color theme="1"/>
        <rFont val="Times New Roman"/>
        <family val="1"/>
        <charset val="204"/>
      </rPr>
      <t xml:space="preserve">№3, </t>
    </r>
    <r>
      <rPr>
        <sz val="11"/>
        <color theme="1"/>
        <rFont val="Times New Roman"/>
        <family val="1"/>
        <charset val="204"/>
      </rPr>
      <t xml:space="preserve">находящейся в данном многоквартирном доме, действующего на основании </t>
    </r>
    <r>
      <rPr>
        <u/>
        <sz val="11"/>
        <color theme="1"/>
        <rFont val="Times New Roman"/>
        <family val="1"/>
        <charset val="204"/>
      </rPr>
      <t>протокола общего собрания собственников №29 от 29.03.2015 г.</t>
    </r>
  </si>
  <si>
    <r>
      <t>(далее - "Договор") услуги и (или) выполненные работы по содержанию и текущему ремонту общего имущества в многоквартирном доме</t>
    </r>
    <r>
      <rPr>
        <u/>
        <sz val="11"/>
        <color theme="1"/>
        <rFont val="Times New Roman"/>
        <family val="1"/>
        <charset val="204"/>
      </rPr>
      <t xml:space="preserve"> №55</t>
    </r>
    <r>
      <rPr>
        <sz val="11"/>
        <color theme="1"/>
        <rFont val="Times New Roman"/>
        <family val="1"/>
        <charset val="204"/>
      </rPr>
      <t>, расположенном по адресу:</t>
    </r>
    <r>
      <rPr>
        <u/>
        <sz val="11"/>
        <color theme="1"/>
        <rFont val="Times New Roman"/>
        <family val="1"/>
        <charset val="204"/>
      </rPr>
      <t xml:space="preserve"> г. Россошь, ул. Маршака</t>
    </r>
  </si>
  <si>
    <t>Стоимость материалов</t>
  </si>
  <si>
    <t>руб.</t>
  </si>
  <si>
    <t>Настоящий Акт составлен в 2-х экземплярах, имеющий одинаковую юридическую силу, по одному для каждой Стороны.</t>
  </si>
  <si>
    <r>
      <t xml:space="preserve">именуемый в дальнейшем "Заказчик", в лице  </t>
    </r>
    <r>
      <rPr>
        <b/>
        <u/>
        <sz val="11"/>
        <color theme="1"/>
        <rFont val="Times New Roman"/>
        <family val="1"/>
        <charset val="204"/>
      </rPr>
      <t>Стеценко Ивана Петровича</t>
    </r>
  </si>
  <si>
    <r>
      <t xml:space="preserve">Заказчик - </t>
    </r>
    <r>
      <rPr>
        <b/>
        <sz val="10.5"/>
        <color theme="1"/>
        <rFont val="Times New Roman"/>
        <family val="1"/>
        <charset val="204"/>
      </rPr>
      <t>Собственники МКД,  в лице председателя совета дома Стеценко И.П.</t>
    </r>
  </si>
  <si>
    <t>Информация для собственников:</t>
  </si>
  <si>
    <t>Расходы по содержанию и тек.ремонту, руб.</t>
  </si>
  <si>
    <r>
      <t xml:space="preserve">        1. Исполнителем предъявлены к приемке следующие оказанные на основании договора управления многоквартирным домом или договора оказания услуг по содержанию и (или) выполнению работ по ремонту общего имущества в многоквартирном доме либо договора подряда по выполнению работ по ремонту общего имущества в многоквартирном доме (указать нужное)   </t>
    </r>
    <r>
      <rPr>
        <u/>
        <sz val="11"/>
        <color theme="1"/>
        <rFont val="Times New Roman"/>
        <family val="1"/>
        <charset val="204"/>
      </rPr>
      <t>№       от   01.07.2016 г.</t>
    </r>
  </si>
  <si>
    <t xml:space="preserve">определена приложением № 9 к договору </t>
  </si>
  <si>
    <t xml:space="preserve">Итого остаток на конец  квартала </t>
  </si>
  <si>
    <t xml:space="preserve">Остаток на начало квартала </t>
  </si>
  <si>
    <t xml:space="preserve">Общехозяйственные расходы </t>
  </si>
  <si>
    <t xml:space="preserve">Услуги по содержанию многоквартирного дома </t>
  </si>
  <si>
    <r>
      <t xml:space="preserve">именуемый в дальнейшем "Исполнитель", в лице </t>
    </r>
    <r>
      <rPr>
        <b/>
        <u/>
        <sz val="11"/>
        <color theme="1"/>
        <rFont val="Times New Roman"/>
        <family val="1"/>
        <charset val="204"/>
      </rPr>
      <t>Директора Бовкун Алексея Александровича</t>
    </r>
  </si>
  <si>
    <t>1 квартал</t>
  </si>
  <si>
    <r>
      <t xml:space="preserve">Исполнитель - </t>
    </r>
    <r>
      <rPr>
        <b/>
        <sz val="11"/>
        <color theme="1"/>
        <rFont val="Times New Roman"/>
        <family val="1"/>
        <charset val="204"/>
      </rPr>
      <t>ООО ЖКХ "Локомотив", в лице директора Бовкун А.А.</t>
    </r>
  </si>
  <si>
    <t>S квартир = 1645,2 м2</t>
  </si>
  <si>
    <t>Предъявлено населению 131336,37</t>
  </si>
  <si>
    <t>Оплачено, руб</t>
  </si>
  <si>
    <t>за 1 квартал 2025 года</t>
  </si>
  <si>
    <t>31.03.2025 г.</t>
  </si>
  <si>
    <t xml:space="preserve">Бетониррование отмостки </t>
  </si>
  <si>
    <t>январь</t>
  </si>
  <si>
    <t>ч/ч</t>
  </si>
  <si>
    <t>Испытания эл.сетей</t>
  </si>
  <si>
    <t xml:space="preserve">           2. Всего за период с "01" 01 2025 г. по "31" 03 2025 г. выполнено работ (оказано услуг) на общую сумму сто шестьдесят одна тысяча восемьсот семьдесят восемь рублей 93 копейки.</t>
  </si>
  <si>
    <t>за 2 квартал 2025 года</t>
  </si>
  <si>
    <t>30.06.2025 г.</t>
  </si>
  <si>
    <t>2 квартал</t>
  </si>
  <si>
    <t>за 3 квартал 2025 года</t>
  </si>
  <si>
    <t>30.09.2025 г.</t>
  </si>
  <si>
    <t>3 квартал</t>
  </si>
  <si>
    <t xml:space="preserve">           2. Всего за период с "01" 04 2025 г. по "30" 06 2025 г. выполнено работ (оказано услуг) на общую сумму сто девятнадцать тысяч  двести сорок четыре рубля  10 копеек.</t>
  </si>
  <si>
    <t>Ремонт ступеней крыльца 1го подъезда (смета)</t>
  </si>
  <si>
    <t>Ремонт штукатурки боков входных площадок (смета)</t>
  </si>
  <si>
    <t>сентябрь</t>
  </si>
  <si>
    <t xml:space="preserve">           2. Всего за период с "01" 07 2025 г. по "30" 09 2025 г. выполнено работ (оказано услуг) на общую сумму двести семнадцать тыяч семьсот девяното четыре рубля 75 копеек</t>
  </si>
  <si>
    <t>Предъявлено населению 145550,85</t>
  </si>
  <si>
    <t>за 4 квартал 2025 года</t>
  </si>
  <si>
    <t>4 квартал</t>
  </si>
  <si>
    <t>ОТЧЕТ</t>
  </si>
  <si>
    <t>О ВЫПОЛНЕННЫХ РАБОТАХ И ДВИЖЕНИИ  СРЕДСТВ</t>
  </si>
  <si>
    <t>по ж.д. ул. Маршака, д. 55</t>
  </si>
  <si>
    <t>Остаток на начало периода</t>
  </si>
  <si>
    <t xml:space="preserve">Доходы: </t>
  </si>
  <si>
    <t>Оплачено в текущем периоде по квитанциям</t>
  </si>
  <si>
    <t>Итого доходов:</t>
  </si>
  <si>
    <t>Расходы:</t>
  </si>
  <si>
    <t>работы по договору, всего</t>
  </si>
  <si>
    <t>в том числе:</t>
  </si>
  <si>
    <t>Итого расходов</t>
  </si>
  <si>
    <t>Справочно:</t>
  </si>
  <si>
    <t>Прирост (+) / уменьшение (-) задолженности за год</t>
  </si>
  <si>
    <t xml:space="preserve">Получил: </t>
  </si>
  <si>
    <t>Остаток средств на 01.01.2026</t>
  </si>
  <si>
    <t>НА ЛИЦЕВОМ СЧЕТЕ  за  период  с 01.01.2025г. по 31.12.2025г.</t>
  </si>
  <si>
    <t>Непредвиденные работы 8 ч/ч</t>
  </si>
  <si>
    <t>Начислено всего 553774,44</t>
  </si>
  <si>
    <t>Задолженность населения по оплате на 01.01.2025 г.</t>
  </si>
  <si>
    <t>Задолженность населения по оплате на 01.01.2026 г.</t>
  </si>
  <si>
    <t>Отчет за 2025 год.</t>
  </si>
  <si>
    <t>Перечень предлагаемых работ на 2026 год.</t>
  </si>
  <si>
    <t>Предложение по структуре тарифа на 2026 год.</t>
  </si>
  <si>
    <t xml:space="preserve">           2. Всего за период с "01" 10  2025 г. по "31" 12  2025 г. выполнено работ (оказано услуг) на общую сумму сто двадцать четыре тысячи двадцать один рубль 02 копейки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</si>
</sst>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#,##0.00\ _₽"/>
    <numFmt numFmtId="166" formatCode="[$-419]General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i/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13" fillId="0" borderId="0"/>
    <xf numFmtId="0" fontId="15" fillId="0" borderId="0"/>
    <xf numFmtId="0" fontId="16" fillId="0" borderId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wrapText="1"/>
    </xf>
    <xf numFmtId="0" fontId="7" fillId="0" borderId="0" xfId="0" applyFont="1"/>
    <xf numFmtId="0" fontId="12" fillId="0" borderId="0" xfId="0" applyFont="1"/>
    <xf numFmtId="39" fontId="7" fillId="0" borderId="0" xfId="1" applyNumberFormat="1" applyFont="1" applyAlignment="1"/>
    <xf numFmtId="39" fontId="4" fillId="0" borderId="0" xfId="1" applyNumberFormat="1" applyFont="1"/>
    <xf numFmtId="164" fontId="7" fillId="0" borderId="0" xfId="0" applyNumberFormat="1" applyFont="1"/>
    <xf numFmtId="165" fontId="4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4" fillId="0" borderId="4" xfId="0" applyFont="1" applyBorder="1" applyAlignment="1">
      <alignment wrapText="1"/>
    </xf>
    <xf numFmtId="0" fontId="14" fillId="0" borderId="5" xfId="0" applyFont="1" applyBorder="1" applyAlignment="1">
      <alignment wrapText="1"/>
    </xf>
    <xf numFmtId="14" fontId="5" fillId="0" borderId="0" xfId="0" applyNumberFormat="1" applyFont="1" applyAlignment="1">
      <alignment horizontal="right" wrapText="1"/>
    </xf>
    <xf numFmtId="0" fontId="19" fillId="0" borderId="0" xfId="0" applyFont="1" applyAlignment="1"/>
    <xf numFmtId="0" fontId="20" fillId="0" borderId="0" xfId="0" applyFont="1"/>
    <xf numFmtId="0" fontId="3" fillId="0" borderId="0" xfId="0" applyFont="1" applyAlignment="1"/>
    <xf numFmtId="49" fontId="3" fillId="0" borderId="1" xfId="0" applyNumberFormat="1" applyFont="1" applyBorder="1"/>
    <xf numFmtId="165" fontId="8" fillId="0" borderId="1" xfId="1" applyNumberFormat="1" applyFont="1" applyBorder="1" applyAlignment="1">
      <alignment horizontal="center"/>
    </xf>
    <xf numFmtId="4" fontId="19" fillId="0" borderId="0" xfId="0" applyNumberFormat="1" applyFont="1"/>
    <xf numFmtId="0" fontId="3" fillId="0" borderId="0" xfId="0" applyFont="1" applyAlignment="1">
      <alignment horizontal="left"/>
    </xf>
    <xf numFmtId="49" fontId="3" fillId="0" borderId="1" xfId="0" applyNumberFormat="1" applyFont="1" applyBorder="1" applyAlignment="1"/>
    <xf numFmtId="43" fontId="3" fillId="2" borderId="1" xfId="1" applyFont="1" applyFill="1" applyBorder="1" applyAlignment="1">
      <alignment horizontal="center" vertical="center" wrapText="1"/>
    </xf>
    <xf numFmtId="164" fontId="3" fillId="0" borderId="0" xfId="1" applyNumberFormat="1" applyFont="1" applyBorder="1"/>
    <xf numFmtId="0" fontId="3" fillId="0" borderId="0" xfId="0" applyFont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43" fontId="20" fillId="0" borderId="0" xfId="0" applyNumberFormat="1" applyFont="1"/>
    <xf numFmtId="49" fontId="3" fillId="0" borderId="6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21" fillId="0" borderId="5" xfId="0" applyFont="1" applyBorder="1" applyAlignment="1">
      <alignment wrapText="1"/>
    </xf>
    <xf numFmtId="49" fontId="3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3" fontId="3" fillId="0" borderId="2" xfId="1" applyFont="1" applyBorder="1" applyAlignment="1">
      <alignment horizontal="left"/>
    </xf>
    <xf numFmtId="164" fontId="3" fillId="0" borderId="0" xfId="1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2" borderId="0" xfId="0" applyFont="1" applyFill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left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5">
    <cellStyle name="Excel Built-in Normal" xfId="2"/>
    <cellStyle name="Обычный" xfId="0" builtinId="0"/>
    <cellStyle name="Обычный 2" xfId="3"/>
    <cellStyle name="Обычный 3" xfId="4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topLeftCell="A22" zoomScaleSheetLayoutView="100" workbookViewId="0">
      <selection activeCell="A26" sqref="A26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3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47</v>
      </c>
      <c r="B3" s="73"/>
      <c r="C3" s="73"/>
      <c r="D3" s="73"/>
      <c r="E3" s="73"/>
    </row>
    <row r="4" spans="1:5" s="1" customFormat="1" ht="15.6" customHeight="1" x14ac:dyDescent="0.25">
      <c r="A4" s="20" t="s">
        <v>13</v>
      </c>
      <c r="B4" s="4"/>
      <c r="C4" s="4"/>
      <c r="D4" s="22"/>
      <c r="E4" s="21" t="s">
        <v>48</v>
      </c>
    </row>
    <row r="5" spans="1:5" x14ac:dyDescent="0.25">
      <c r="A5" s="26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31</v>
      </c>
      <c r="B9" s="74"/>
      <c r="C9" s="74"/>
      <c r="D9" s="74"/>
      <c r="E9" s="74"/>
    </row>
    <row r="10" spans="1:5" ht="27" customHeight="1" x14ac:dyDescent="0.25">
      <c r="A10" s="76" t="s">
        <v>14</v>
      </c>
      <c r="B10" s="77"/>
      <c r="C10" s="77"/>
      <c r="D10" s="77"/>
      <c r="E10" s="77"/>
    </row>
    <row r="11" spans="1:5" ht="30" customHeight="1" x14ac:dyDescent="0.25">
      <c r="A11" s="74" t="s">
        <v>26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68" t="s">
        <v>2</v>
      </c>
      <c r="B14" s="69"/>
      <c r="C14" s="69"/>
      <c r="D14" s="69"/>
      <c r="E14" s="69"/>
    </row>
    <row r="15" spans="1:5" ht="11.25" customHeight="1" x14ac:dyDescent="0.25">
      <c r="A15" s="25"/>
      <c r="B15" s="26"/>
      <c r="C15" s="26"/>
      <c r="D15" s="26"/>
      <c r="E15" s="26"/>
    </row>
    <row r="16" spans="1:5" x14ac:dyDescent="0.25">
      <c r="A16" s="74" t="s">
        <v>41</v>
      </c>
      <c r="B16" s="74"/>
      <c r="C16" s="74"/>
      <c r="D16" s="74"/>
      <c r="E16" s="74"/>
    </row>
    <row r="17" spans="1:7" ht="10.5" customHeight="1" x14ac:dyDescent="0.25">
      <c r="A17" s="68" t="s">
        <v>16</v>
      </c>
      <c r="B17" s="69"/>
      <c r="C17" s="69"/>
      <c r="D17" s="69"/>
      <c r="E17" s="69"/>
    </row>
    <row r="18" spans="1:7" ht="30.75" customHeight="1" x14ac:dyDescent="0.25">
      <c r="A18" s="74" t="s">
        <v>17</v>
      </c>
      <c r="B18" s="74"/>
      <c r="C18" s="74"/>
      <c r="D18" s="74"/>
      <c r="E18" s="74"/>
    </row>
    <row r="19" spans="1:7" ht="63.75" customHeight="1" x14ac:dyDescent="0.25">
      <c r="A19" s="74" t="s">
        <v>35</v>
      </c>
      <c r="B19" s="74"/>
      <c r="C19" s="74"/>
      <c r="D19" s="74"/>
      <c r="E19" s="74"/>
    </row>
    <row r="20" spans="1:7" ht="33.75" customHeight="1" x14ac:dyDescent="0.25">
      <c r="A20" s="79" t="s">
        <v>27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v>1645.2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7" t="s">
        <v>40</v>
      </c>
      <c r="B23" s="9" t="s">
        <v>36</v>
      </c>
      <c r="C23" s="3" t="s">
        <v>4</v>
      </c>
      <c r="D23" s="3">
        <v>19.48</v>
      </c>
      <c r="E23" s="19">
        <f>D23*F21*G21</f>
        <v>96145.488000000012</v>
      </c>
    </row>
    <row r="24" spans="1:7" x14ac:dyDescent="0.25">
      <c r="A24" s="7" t="s">
        <v>39</v>
      </c>
      <c r="B24" s="9" t="s">
        <v>23</v>
      </c>
      <c r="C24" s="3" t="s">
        <v>4</v>
      </c>
      <c r="D24" s="3">
        <v>4.68</v>
      </c>
      <c r="E24" s="8">
        <f>D24*F21*G21</f>
        <v>23098.608</v>
      </c>
    </row>
    <row r="25" spans="1:7" x14ac:dyDescent="0.25">
      <c r="A25" s="7" t="s">
        <v>28</v>
      </c>
      <c r="B25" s="9" t="s">
        <v>42</v>
      </c>
      <c r="C25" s="3" t="s">
        <v>29</v>
      </c>
      <c r="D25" s="3"/>
      <c r="E25" s="8">
        <v>1464.75</v>
      </c>
    </row>
    <row r="26" spans="1:7" x14ac:dyDescent="0.25">
      <c r="A26" s="7" t="s">
        <v>52</v>
      </c>
      <c r="B26" s="9" t="s">
        <v>42</v>
      </c>
      <c r="C26" s="3" t="s">
        <v>29</v>
      </c>
      <c r="D26" s="3"/>
      <c r="E26" s="8">
        <v>38500</v>
      </c>
    </row>
    <row r="27" spans="1:7" x14ac:dyDescent="0.25">
      <c r="A27" s="7" t="s">
        <v>49</v>
      </c>
      <c r="B27" s="9" t="s">
        <v>50</v>
      </c>
      <c r="C27" s="3" t="s">
        <v>51</v>
      </c>
      <c r="D27" s="3">
        <v>8</v>
      </c>
      <c r="E27" s="8">
        <f>D27*333.76</f>
        <v>2670.08</v>
      </c>
    </row>
    <row r="28" spans="1:7" x14ac:dyDescent="0.25">
      <c r="A28" s="28"/>
      <c r="B28" s="9"/>
      <c r="C28" s="3"/>
      <c r="D28" s="3"/>
      <c r="E28" s="8"/>
    </row>
    <row r="29" spans="1:7" s="14" customFormat="1" ht="14.25" x14ac:dyDescent="0.2">
      <c r="A29" s="10" t="s">
        <v>24</v>
      </c>
      <c r="B29" s="11"/>
      <c r="C29" s="12"/>
      <c r="D29" s="12"/>
      <c r="E29" s="13">
        <f>SUM(E23:E28)</f>
        <v>161878.92600000001</v>
      </c>
    </row>
    <row r="31" spans="1:7" ht="30" customHeight="1" x14ac:dyDescent="0.25">
      <c r="A31" s="80" t="s">
        <v>53</v>
      </c>
      <c r="B31" s="80"/>
      <c r="C31" s="80"/>
      <c r="D31" s="80"/>
      <c r="E31" s="80"/>
    </row>
    <row r="32" spans="1:7" ht="30" customHeight="1" x14ac:dyDescent="0.25">
      <c r="A32" s="74" t="s">
        <v>21</v>
      </c>
      <c r="B32" s="74"/>
      <c r="C32" s="74"/>
      <c r="D32" s="74"/>
      <c r="E32" s="74"/>
    </row>
    <row r="33" spans="1:5" x14ac:dyDescent="0.25">
      <c r="A33" s="74" t="s">
        <v>20</v>
      </c>
      <c r="B33" s="74"/>
      <c r="C33" s="74"/>
      <c r="D33" s="74"/>
      <c r="E33" s="74"/>
    </row>
    <row r="34" spans="1:5" ht="30" customHeight="1" x14ac:dyDescent="0.25">
      <c r="A34" s="74" t="s">
        <v>30</v>
      </c>
      <c r="B34" s="74"/>
      <c r="C34" s="74"/>
      <c r="D34" s="74"/>
      <c r="E34" s="74"/>
    </row>
    <row r="35" spans="1:5" x14ac:dyDescent="0.25">
      <c r="A35" s="74" t="s">
        <v>18</v>
      </c>
      <c r="B35" s="74"/>
      <c r="C35" s="74"/>
      <c r="D35" s="74"/>
      <c r="E35" s="74"/>
    </row>
    <row r="36" spans="1:5" x14ac:dyDescent="0.25">
      <c r="A36" s="78" t="s">
        <v>5</v>
      </c>
      <c r="B36" s="78"/>
      <c r="C36" s="78"/>
      <c r="D36" s="78"/>
      <c r="E36" s="78"/>
    </row>
    <row r="37" spans="1:5" x14ac:dyDescent="0.25">
      <c r="A37" s="74" t="s">
        <v>18</v>
      </c>
      <c r="B37" s="74"/>
      <c r="C37" s="74"/>
      <c r="D37" s="74"/>
      <c r="E37" s="74"/>
    </row>
    <row r="38" spans="1:5" x14ac:dyDescent="0.25">
      <c r="A38" s="81" t="s">
        <v>43</v>
      </c>
      <c r="B38" s="81"/>
      <c r="C38" s="81"/>
      <c r="D38" s="81"/>
      <c r="E38" s="5"/>
    </row>
    <row r="39" spans="1:5" x14ac:dyDescent="0.25">
      <c r="B39" s="82" t="s">
        <v>19</v>
      </c>
      <c r="C39" s="82"/>
      <c r="D39" s="82"/>
      <c r="E39" s="6" t="s">
        <v>6</v>
      </c>
    </row>
    <row r="40" spans="1:5" x14ac:dyDescent="0.25">
      <c r="A40" s="25"/>
      <c r="B40" s="25"/>
      <c r="C40" s="25"/>
      <c r="D40" s="25"/>
      <c r="E40" s="25"/>
    </row>
    <row r="41" spans="1:5" x14ac:dyDescent="0.25">
      <c r="A41" s="83" t="s">
        <v>32</v>
      </c>
      <c r="B41" s="83"/>
      <c r="C41" s="83"/>
      <c r="D41" s="83"/>
      <c r="E41" s="5"/>
    </row>
    <row r="42" spans="1:5" x14ac:dyDescent="0.25">
      <c r="B42" s="82" t="s">
        <v>19</v>
      </c>
      <c r="C42" s="82"/>
      <c r="D42" s="82"/>
      <c r="E42" s="6" t="s">
        <v>6</v>
      </c>
    </row>
    <row r="46" spans="1:5" x14ac:dyDescent="0.25">
      <c r="A46" s="23" t="s">
        <v>44</v>
      </c>
    </row>
    <row r="47" spans="1:5" x14ac:dyDescent="0.25">
      <c r="A47" s="14" t="s">
        <v>33</v>
      </c>
    </row>
    <row r="48" spans="1:5" x14ac:dyDescent="0.25">
      <c r="A48" s="2" t="s">
        <v>38</v>
      </c>
      <c r="B48" s="16">
        <v>26631.54</v>
      </c>
    </row>
    <row r="49" spans="1:2" x14ac:dyDescent="0.25">
      <c r="A49" s="2" t="s">
        <v>45</v>
      </c>
      <c r="B49" s="17"/>
    </row>
    <row r="50" spans="1:2" x14ac:dyDescent="0.25">
      <c r="A50" s="2" t="s">
        <v>46</v>
      </c>
      <c r="B50" s="17">
        <v>127403.49</v>
      </c>
    </row>
    <row r="51" spans="1:2" x14ac:dyDescent="0.25">
      <c r="B51" s="17"/>
    </row>
    <row r="52" spans="1:2" ht="30" x14ac:dyDescent="0.25">
      <c r="A52" s="24" t="s">
        <v>34</v>
      </c>
      <c r="B52" s="17">
        <f>E29</f>
        <v>161878.92600000001</v>
      </c>
    </row>
    <row r="53" spans="1:2" x14ac:dyDescent="0.25">
      <c r="A53" s="15" t="s">
        <v>37</v>
      </c>
      <c r="B53" s="18">
        <f>B48+B50+B51-B52</f>
        <v>-7843.8960000000079</v>
      </c>
    </row>
    <row r="55" spans="1:2" x14ac:dyDescent="0.25">
      <c r="B55" s="2">
        <v>26631.54</v>
      </c>
    </row>
  </sheetData>
  <mergeCells count="29">
    <mergeCell ref="A37:E37"/>
    <mergeCell ref="A38:D38"/>
    <mergeCell ref="B39:D39"/>
    <mergeCell ref="A41:D41"/>
    <mergeCell ref="B42:D42"/>
    <mergeCell ref="A36:E36"/>
    <mergeCell ref="A16:E16"/>
    <mergeCell ref="A17:E17"/>
    <mergeCell ref="A18:E18"/>
    <mergeCell ref="A19:E19"/>
    <mergeCell ref="A20:E20"/>
    <mergeCell ref="A21:E21"/>
    <mergeCell ref="A31:E31"/>
    <mergeCell ref="A32:E32"/>
    <mergeCell ref="A33:E33"/>
    <mergeCell ref="A34:E34"/>
    <mergeCell ref="A35:E35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22" zoomScaleSheetLayoutView="100" workbookViewId="0">
      <selection activeCell="B50" sqref="B50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3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54</v>
      </c>
      <c r="B3" s="73"/>
      <c r="C3" s="73"/>
      <c r="D3" s="73"/>
      <c r="E3" s="73"/>
    </row>
    <row r="4" spans="1:5" s="1" customFormat="1" ht="15.6" customHeight="1" x14ac:dyDescent="0.25">
      <c r="A4" s="20" t="s">
        <v>13</v>
      </c>
      <c r="B4" s="4"/>
      <c r="C4" s="4"/>
      <c r="D4" s="22"/>
      <c r="E4" s="21" t="s">
        <v>55</v>
      </c>
    </row>
    <row r="5" spans="1:5" x14ac:dyDescent="0.25">
      <c r="A5" s="30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31</v>
      </c>
      <c r="B9" s="74"/>
      <c r="C9" s="74"/>
      <c r="D9" s="74"/>
      <c r="E9" s="74"/>
    </row>
    <row r="10" spans="1:5" ht="27" customHeight="1" x14ac:dyDescent="0.25">
      <c r="A10" s="76" t="s">
        <v>14</v>
      </c>
      <c r="B10" s="77"/>
      <c r="C10" s="77"/>
      <c r="D10" s="77"/>
      <c r="E10" s="77"/>
    </row>
    <row r="11" spans="1:5" ht="30" customHeight="1" x14ac:dyDescent="0.25">
      <c r="A11" s="74" t="s">
        <v>26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68" t="s">
        <v>2</v>
      </c>
      <c r="B14" s="69"/>
      <c r="C14" s="69"/>
      <c r="D14" s="69"/>
      <c r="E14" s="69"/>
    </row>
    <row r="15" spans="1:5" ht="11.25" customHeight="1" x14ac:dyDescent="0.25">
      <c r="A15" s="29"/>
      <c r="B15" s="30"/>
      <c r="C15" s="30"/>
      <c r="D15" s="30"/>
      <c r="E15" s="30"/>
    </row>
    <row r="16" spans="1:5" x14ac:dyDescent="0.25">
      <c r="A16" s="74" t="s">
        <v>41</v>
      </c>
      <c r="B16" s="74"/>
      <c r="C16" s="74"/>
      <c r="D16" s="74"/>
      <c r="E16" s="74"/>
    </row>
    <row r="17" spans="1:7" ht="10.5" customHeight="1" x14ac:dyDescent="0.25">
      <c r="A17" s="68" t="s">
        <v>16</v>
      </c>
      <c r="B17" s="69"/>
      <c r="C17" s="69"/>
      <c r="D17" s="69"/>
      <c r="E17" s="69"/>
    </row>
    <row r="18" spans="1:7" ht="30.75" customHeight="1" x14ac:dyDescent="0.25">
      <c r="A18" s="74" t="s">
        <v>17</v>
      </c>
      <c r="B18" s="74"/>
      <c r="C18" s="74"/>
      <c r="D18" s="74"/>
      <c r="E18" s="74"/>
    </row>
    <row r="19" spans="1:7" ht="63.75" customHeight="1" x14ac:dyDescent="0.25">
      <c r="A19" s="74" t="s">
        <v>35</v>
      </c>
      <c r="B19" s="74"/>
      <c r="C19" s="74"/>
      <c r="D19" s="74"/>
      <c r="E19" s="74"/>
    </row>
    <row r="20" spans="1:7" ht="33.75" customHeight="1" x14ac:dyDescent="0.25">
      <c r="A20" s="79" t="s">
        <v>27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v>1645.2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7" t="s">
        <v>40</v>
      </c>
      <c r="B23" s="9" t="s">
        <v>36</v>
      </c>
      <c r="C23" s="3" t="s">
        <v>4</v>
      </c>
      <c r="D23" s="3">
        <v>19.48</v>
      </c>
      <c r="E23" s="19">
        <f>D23*F21*G21</f>
        <v>96145.488000000012</v>
      </c>
    </row>
    <row r="24" spans="1:7" x14ac:dyDescent="0.25">
      <c r="A24" s="7" t="s">
        <v>39</v>
      </c>
      <c r="B24" s="9" t="s">
        <v>23</v>
      </c>
      <c r="C24" s="3" t="s">
        <v>4</v>
      </c>
      <c r="D24" s="3">
        <v>4.68</v>
      </c>
      <c r="E24" s="8">
        <f>D24*F21*G21</f>
        <v>23098.608</v>
      </c>
    </row>
    <row r="25" spans="1:7" x14ac:dyDescent="0.25">
      <c r="A25" s="7" t="s">
        <v>28</v>
      </c>
      <c r="B25" s="9" t="s">
        <v>56</v>
      </c>
      <c r="C25" s="3" t="s">
        <v>29</v>
      </c>
      <c r="D25" s="3"/>
      <c r="E25" s="8"/>
    </row>
    <row r="26" spans="1:7" x14ac:dyDescent="0.25">
      <c r="A26" s="7"/>
      <c r="B26" s="9"/>
      <c r="C26" s="3"/>
      <c r="D26" s="3"/>
      <c r="E26" s="8"/>
    </row>
    <row r="27" spans="1:7" s="14" customFormat="1" ht="14.25" x14ac:dyDescent="0.2">
      <c r="A27" s="10" t="s">
        <v>24</v>
      </c>
      <c r="B27" s="11"/>
      <c r="C27" s="12"/>
      <c r="D27" s="12"/>
      <c r="E27" s="13">
        <f>SUM(E23:E26)</f>
        <v>119244.09600000002</v>
      </c>
    </row>
    <row r="29" spans="1:7" ht="30" customHeight="1" x14ac:dyDescent="0.25">
      <c r="A29" s="80" t="s">
        <v>60</v>
      </c>
      <c r="B29" s="80"/>
      <c r="C29" s="80"/>
      <c r="D29" s="80"/>
      <c r="E29" s="80"/>
    </row>
    <row r="30" spans="1:7" ht="30" customHeight="1" x14ac:dyDescent="0.25">
      <c r="A30" s="74" t="s">
        <v>21</v>
      </c>
      <c r="B30" s="74"/>
      <c r="C30" s="74"/>
      <c r="D30" s="74"/>
      <c r="E30" s="74"/>
    </row>
    <row r="31" spans="1:7" x14ac:dyDescent="0.25">
      <c r="A31" s="74" t="s">
        <v>20</v>
      </c>
      <c r="B31" s="74"/>
      <c r="C31" s="74"/>
      <c r="D31" s="74"/>
      <c r="E31" s="74"/>
    </row>
    <row r="32" spans="1:7" ht="30" customHeight="1" x14ac:dyDescent="0.25">
      <c r="A32" s="74" t="s">
        <v>30</v>
      </c>
      <c r="B32" s="74"/>
      <c r="C32" s="74"/>
      <c r="D32" s="74"/>
      <c r="E32" s="74"/>
    </row>
    <row r="33" spans="1:5" x14ac:dyDescent="0.25">
      <c r="A33" s="74" t="s">
        <v>18</v>
      </c>
      <c r="B33" s="74"/>
      <c r="C33" s="74"/>
      <c r="D33" s="74"/>
      <c r="E33" s="74"/>
    </row>
    <row r="34" spans="1:5" x14ac:dyDescent="0.25">
      <c r="A34" s="78" t="s">
        <v>5</v>
      </c>
      <c r="B34" s="78"/>
      <c r="C34" s="78"/>
      <c r="D34" s="78"/>
      <c r="E34" s="78"/>
    </row>
    <row r="35" spans="1:5" x14ac:dyDescent="0.25">
      <c r="A35" s="74" t="s">
        <v>18</v>
      </c>
      <c r="B35" s="74"/>
      <c r="C35" s="74"/>
      <c r="D35" s="74"/>
      <c r="E35" s="74"/>
    </row>
    <row r="36" spans="1:5" x14ac:dyDescent="0.25">
      <c r="A36" s="81" t="s">
        <v>43</v>
      </c>
      <c r="B36" s="81"/>
      <c r="C36" s="81"/>
      <c r="D36" s="81"/>
      <c r="E36" s="5"/>
    </row>
    <row r="37" spans="1:5" x14ac:dyDescent="0.25">
      <c r="B37" s="82" t="s">
        <v>19</v>
      </c>
      <c r="C37" s="82"/>
      <c r="D37" s="82"/>
      <c r="E37" s="6" t="s">
        <v>6</v>
      </c>
    </row>
    <row r="38" spans="1:5" x14ac:dyDescent="0.25">
      <c r="A38" s="29"/>
      <c r="B38" s="29"/>
      <c r="C38" s="29"/>
      <c r="D38" s="29"/>
      <c r="E38" s="29"/>
    </row>
    <row r="39" spans="1:5" x14ac:dyDescent="0.25">
      <c r="A39" s="83" t="s">
        <v>32</v>
      </c>
      <c r="B39" s="83"/>
      <c r="C39" s="83"/>
      <c r="D39" s="83"/>
      <c r="E39" s="5"/>
    </row>
    <row r="40" spans="1:5" x14ac:dyDescent="0.25">
      <c r="B40" s="82" t="s">
        <v>19</v>
      </c>
      <c r="C40" s="82"/>
      <c r="D40" s="82"/>
      <c r="E40" s="6" t="s">
        <v>6</v>
      </c>
    </row>
    <row r="44" spans="1:5" x14ac:dyDescent="0.25">
      <c r="A44" s="23" t="s">
        <v>44</v>
      </c>
    </row>
    <row r="45" spans="1:5" x14ac:dyDescent="0.25">
      <c r="A45" s="14" t="s">
        <v>33</v>
      </c>
    </row>
    <row r="46" spans="1:5" x14ac:dyDescent="0.25">
      <c r="A46" s="2" t="s">
        <v>38</v>
      </c>
      <c r="B46" s="16">
        <f>'1кв '!B53</f>
        <v>-7843.8960000000079</v>
      </c>
    </row>
    <row r="47" spans="1:5" x14ac:dyDescent="0.25">
      <c r="A47" s="2" t="s">
        <v>45</v>
      </c>
      <c r="B47" s="17"/>
    </row>
    <row r="48" spans="1:5" x14ac:dyDescent="0.25">
      <c r="A48" s="2" t="s">
        <v>46</v>
      </c>
      <c r="B48" s="17">
        <v>144331.78</v>
      </c>
    </row>
    <row r="49" spans="1:2" ht="30" x14ac:dyDescent="0.25">
      <c r="A49" s="31" t="s">
        <v>34</v>
      </c>
      <c r="B49" s="17">
        <f>E27</f>
        <v>119244.09600000002</v>
      </c>
    </row>
    <row r="50" spans="1:2" x14ac:dyDescent="0.25">
      <c r="A50" s="15" t="s">
        <v>37</v>
      </c>
      <c r="B50" s="18">
        <f>B46+B48-B49</f>
        <v>17243.787999999971</v>
      </c>
    </row>
  </sheetData>
  <mergeCells count="29">
    <mergeCell ref="A35:E35"/>
    <mergeCell ref="A36:D36"/>
    <mergeCell ref="B37:D37"/>
    <mergeCell ref="A39:D39"/>
    <mergeCell ref="B40:D40"/>
    <mergeCell ref="A34:E34"/>
    <mergeCell ref="A16:E16"/>
    <mergeCell ref="A17:E17"/>
    <mergeCell ref="A18:E18"/>
    <mergeCell ref="A19:E19"/>
    <mergeCell ref="A20:E20"/>
    <mergeCell ref="A21:E21"/>
    <mergeCell ref="A29:E29"/>
    <mergeCell ref="A30:E30"/>
    <mergeCell ref="A31:E31"/>
    <mergeCell ref="A32:E32"/>
    <mergeCell ref="A33:E33"/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view="pageBreakPreview" topLeftCell="A20" zoomScaleSheetLayoutView="100" workbookViewId="0">
      <selection activeCell="B27" sqref="B27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3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57</v>
      </c>
      <c r="B3" s="73"/>
      <c r="C3" s="73"/>
      <c r="D3" s="73"/>
      <c r="E3" s="73"/>
    </row>
    <row r="4" spans="1:5" s="1" customFormat="1" ht="15.6" customHeight="1" x14ac:dyDescent="0.25">
      <c r="A4" s="20" t="s">
        <v>13</v>
      </c>
      <c r="B4" s="4"/>
      <c r="C4" s="4"/>
      <c r="D4" s="22"/>
      <c r="E4" s="21" t="s">
        <v>58</v>
      </c>
    </row>
    <row r="5" spans="1:5" x14ac:dyDescent="0.25">
      <c r="A5" s="33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31</v>
      </c>
      <c r="B9" s="74"/>
      <c r="C9" s="74"/>
      <c r="D9" s="74"/>
      <c r="E9" s="74"/>
    </row>
    <row r="10" spans="1:5" ht="27" customHeight="1" x14ac:dyDescent="0.25">
      <c r="A10" s="76" t="s">
        <v>14</v>
      </c>
      <c r="B10" s="77"/>
      <c r="C10" s="77"/>
      <c r="D10" s="77"/>
      <c r="E10" s="77"/>
    </row>
    <row r="11" spans="1:5" ht="30" customHeight="1" x14ac:dyDescent="0.25">
      <c r="A11" s="74" t="s">
        <v>26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68" t="s">
        <v>2</v>
      </c>
      <c r="B14" s="69"/>
      <c r="C14" s="69"/>
      <c r="D14" s="69"/>
      <c r="E14" s="69"/>
    </row>
    <row r="15" spans="1:5" ht="11.25" customHeight="1" x14ac:dyDescent="0.25">
      <c r="A15" s="32"/>
      <c r="B15" s="33"/>
      <c r="C15" s="33"/>
      <c r="D15" s="33"/>
      <c r="E15" s="33"/>
    </row>
    <row r="16" spans="1:5" x14ac:dyDescent="0.25">
      <c r="A16" s="74" t="s">
        <v>41</v>
      </c>
      <c r="B16" s="74"/>
      <c r="C16" s="74"/>
      <c r="D16" s="74"/>
      <c r="E16" s="74"/>
    </row>
    <row r="17" spans="1:7" ht="10.5" customHeight="1" x14ac:dyDescent="0.25">
      <c r="A17" s="68" t="s">
        <v>16</v>
      </c>
      <c r="B17" s="69"/>
      <c r="C17" s="69"/>
      <c r="D17" s="69"/>
      <c r="E17" s="69"/>
    </row>
    <row r="18" spans="1:7" ht="30.75" customHeight="1" x14ac:dyDescent="0.25">
      <c r="A18" s="74" t="s">
        <v>17</v>
      </c>
      <c r="B18" s="74"/>
      <c r="C18" s="74"/>
      <c r="D18" s="74"/>
      <c r="E18" s="74"/>
    </row>
    <row r="19" spans="1:7" ht="63.75" customHeight="1" x14ac:dyDescent="0.25">
      <c r="A19" s="74" t="s">
        <v>35</v>
      </c>
      <c r="B19" s="74"/>
      <c r="C19" s="74"/>
      <c r="D19" s="74"/>
      <c r="E19" s="74"/>
    </row>
    <row r="20" spans="1:7" ht="33.75" customHeight="1" x14ac:dyDescent="0.25">
      <c r="A20" s="79" t="s">
        <v>27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v>1645.2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7" t="s">
        <v>40</v>
      </c>
      <c r="B23" s="9" t="s">
        <v>36</v>
      </c>
      <c r="C23" s="3" t="s">
        <v>4</v>
      </c>
      <c r="D23" s="3">
        <v>19.670000000000002</v>
      </c>
      <c r="E23" s="19">
        <f>D23*F21*G21</f>
        <v>97083.252000000008</v>
      </c>
    </row>
    <row r="24" spans="1:7" x14ac:dyDescent="0.25">
      <c r="A24" s="7" t="s">
        <v>39</v>
      </c>
      <c r="B24" s="9" t="s">
        <v>23</v>
      </c>
      <c r="C24" s="3" t="s">
        <v>4</v>
      </c>
      <c r="D24" s="3">
        <v>5.12</v>
      </c>
      <c r="E24" s="8">
        <f>D24*F21*G21</f>
        <v>25270.272000000004</v>
      </c>
    </row>
    <row r="25" spans="1:7" x14ac:dyDescent="0.25">
      <c r="A25" s="7" t="s">
        <v>28</v>
      </c>
      <c r="B25" s="9" t="s">
        <v>59</v>
      </c>
      <c r="C25" s="3" t="s">
        <v>29</v>
      </c>
      <c r="D25" s="3"/>
      <c r="E25" s="8">
        <f>4105.13+2236</f>
        <v>6341.13</v>
      </c>
    </row>
    <row r="26" spans="1:7" ht="30" x14ac:dyDescent="0.25">
      <c r="A26" s="38" t="s">
        <v>61</v>
      </c>
      <c r="B26" s="9" t="s">
        <v>63</v>
      </c>
      <c r="C26" s="3" t="s">
        <v>29</v>
      </c>
      <c r="D26" s="3"/>
      <c r="E26" s="8">
        <v>22510.1</v>
      </c>
    </row>
    <row r="27" spans="1:7" ht="30" x14ac:dyDescent="0.25">
      <c r="A27" s="39" t="s">
        <v>62</v>
      </c>
      <c r="B27" s="9" t="s">
        <v>63</v>
      </c>
      <c r="C27" s="3" t="s">
        <v>29</v>
      </c>
      <c r="D27" s="3"/>
      <c r="E27" s="8">
        <v>66590</v>
      </c>
    </row>
    <row r="28" spans="1:7" s="14" customFormat="1" ht="14.25" x14ac:dyDescent="0.2">
      <c r="A28" s="10" t="s">
        <v>24</v>
      </c>
      <c r="B28" s="11"/>
      <c r="C28" s="12"/>
      <c r="D28" s="12"/>
      <c r="E28" s="13">
        <f>SUM(E23:E27)</f>
        <v>217794.75400000002</v>
      </c>
    </row>
    <row r="30" spans="1:7" ht="30" customHeight="1" x14ac:dyDescent="0.25">
      <c r="A30" s="80" t="s">
        <v>64</v>
      </c>
      <c r="B30" s="80"/>
      <c r="C30" s="80"/>
      <c r="D30" s="80"/>
      <c r="E30" s="80"/>
    </row>
    <row r="31" spans="1:7" ht="30" customHeight="1" x14ac:dyDescent="0.25">
      <c r="A31" s="74" t="s">
        <v>21</v>
      </c>
      <c r="B31" s="74"/>
      <c r="C31" s="74"/>
      <c r="D31" s="74"/>
      <c r="E31" s="74"/>
    </row>
    <row r="32" spans="1:7" x14ac:dyDescent="0.25">
      <c r="A32" s="74" t="s">
        <v>20</v>
      </c>
      <c r="B32" s="74"/>
      <c r="C32" s="74"/>
      <c r="D32" s="74"/>
      <c r="E32" s="74"/>
    </row>
    <row r="33" spans="1:5" ht="30" customHeight="1" x14ac:dyDescent="0.25">
      <c r="A33" s="74" t="s">
        <v>30</v>
      </c>
      <c r="B33" s="74"/>
      <c r="C33" s="74"/>
      <c r="D33" s="74"/>
      <c r="E33" s="74"/>
    </row>
    <row r="34" spans="1:5" x14ac:dyDescent="0.25">
      <c r="A34" s="74" t="s">
        <v>18</v>
      </c>
      <c r="B34" s="74"/>
      <c r="C34" s="74"/>
      <c r="D34" s="74"/>
      <c r="E34" s="74"/>
    </row>
    <row r="35" spans="1:5" x14ac:dyDescent="0.25">
      <c r="A35" s="78" t="s">
        <v>5</v>
      </c>
      <c r="B35" s="78"/>
      <c r="C35" s="78"/>
      <c r="D35" s="78"/>
      <c r="E35" s="78"/>
    </row>
    <row r="36" spans="1:5" x14ac:dyDescent="0.25">
      <c r="A36" s="74" t="s">
        <v>18</v>
      </c>
      <c r="B36" s="74"/>
      <c r="C36" s="74"/>
      <c r="D36" s="74"/>
      <c r="E36" s="74"/>
    </row>
    <row r="37" spans="1:5" x14ac:dyDescent="0.25">
      <c r="A37" s="81" t="s">
        <v>43</v>
      </c>
      <c r="B37" s="81"/>
      <c r="C37" s="81"/>
      <c r="D37" s="81"/>
      <c r="E37" s="5"/>
    </row>
    <row r="38" spans="1:5" x14ac:dyDescent="0.25">
      <c r="B38" s="82" t="s">
        <v>19</v>
      </c>
      <c r="C38" s="82"/>
      <c r="D38" s="82"/>
      <c r="E38" s="6" t="s">
        <v>6</v>
      </c>
    </row>
    <row r="39" spans="1:5" x14ac:dyDescent="0.25">
      <c r="A39" s="32"/>
      <c r="B39" s="32"/>
      <c r="C39" s="32"/>
      <c r="D39" s="32"/>
      <c r="E39" s="32"/>
    </row>
    <row r="40" spans="1:5" x14ac:dyDescent="0.25">
      <c r="A40" s="83" t="s">
        <v>32</v>
      </c>
      <c r="B40" s="83"/>
      <c r="C40" s="83"/>
      <c r="D40" s="83"/>
      <c r="E40" s="5"/>
    </row>
    <row r="41" spans="1:5" x14ac:dyDescent="0.25">
      <c r="B41" s="82" t="s">
        <v>19</v>
      </c>
      <c r="C41" s="82"/>
      <c r="D41" s="82"/>
      <c r="E41" s="6" t="s">
        <v>6</v>
      </c>
    </row>
    <row r="45" spans="1:5" x14ac:dyDescent="0.25">
      <c r="A45" s="23" t="s">
        <v>44</v>
      </c>
    </row>
    <row r="46" spans="1:5" x14ac:dyDescent="0.25">
      <c r="A46" s="14" t="s">
        <v>33</v>
      </c>
    </row>
    <row r="47" spans="1:5" x14ac:dyDescent="0.25">
      <c r="A47" s="2" t="s">
        <v>38</v>
      </c>
      <c r="B47" s="16">
        <f>'2кв'!B50</f>
        <v>17243.787999999971</v>
      </c>
    </row>
    <row r="48" spans="1:5" x14ac:dyDescent="0.25">
      <c r="A48" s="2" t="s">
        <v>65</v>
      </c>
      <c r="B48" s="17"/>
    </row>
    <row r="49" spans="1:2" x14ac:dyDescent="0.25">
      <c r="A49" s="2" t="s">
        <v>46</v>
      </c>
      <c r="B49" s="17">
        <v>131957.85</v>
      </c>
    </row>
    <row r="50" spans="1:2" ht="30" x14ac:dyDescent="0.25">
      <c r="A50" s="34" t="s">
        <v>34</v>
      </c>
      <c r="B50" s="17">
        <f>E28</f>
        <v>217794.75400000002</v>
      </c>
    </row>
    <row r="51" spans="1:2" x14ac:dyDescent="0.25">
      <c r="A51" s="15" t="s">
        <v>37</v>
      </c>
      <c r="B51" s="18">
        <f>B47+B49-B50</f>
        <v>-68593.116000000038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5:E35"/>
    <mergeCell ref="A16:E16"/>
    <mergeCell ref="A17:E17"/>
    <mergeCell ref="A18:E18"/>
    <mergeCell ref="A19:E19"/>
    <mergeCell ref="A20:E20"/>
    <mergeCell ref="A21:E21"/>
    <mergeCell ref="A30:E30"/>
    <mergeCell ref="A31:E31"/>
    <mergeCell ref="A32:E32"/>
    <mergeCell ref="A33:E33"/>
    <mergeCell ref="A34:E34"/>
    <mergeCell ref="A36:E36"/>
    <mergeCell ref="A37:D37"/>
    <mergeCell ref="B38:D38"/>
    <mergeCell ref="A40:D40"/>
    <mergeCell ref="B41:D41"/>
  </mergeCells>
  <phoneticPr fontId="18" type="noConversion"/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view="pageBreakPreview" topLeftCell="A34" zoomScaleSheetLayoutView="100" workbookViewId="0">
      <selection activeCell="J30" sqref="J30"/>
    </sheetView>
  </sheetViews>
  <sheetFormatPr defaultColWidth="9.140625" defaultRowHeight="15" x14ac:dyDescent="0.25"/>
  <cols>
    <col min="1" max="1" width="34.28515625" style="2" customWidth="1"/>
    <col min="2" max="2" width="20.28515625" style="2" customWidth="1"/>
    <col min="3" max="3" width="13" style="2" customWidth="1"/>
    <col min="4" max="4" width="14.7109375" style="2" customWidth="1"/>
    <col min="5" max="5" width="14.140625" style="2" customWidth="1"/>
    <col min="6" max="16384" width="9.140625" style="2"/>
  </cols>
  <sheetData>
    <row r="1" spans="1:5" ht="15.75" x14ac:dyDescent="0.25">
      <c r="A1" s="70" t="s">
        <v>11</v>
      </c>
      <c r="B1" s="70"/>
      <c r="C1" s="70"/>
      <c r="D1" s="70"/>
      <c r="E1" s="70"/>
    </row>
    <row r="2" spans="1:5" ht="33" customHeight="1" x14ac:dyDescent="0.25">
      <c r="A2" s="71" t="s">
        <v>12</v>
      </c>
      <c r="B2" s="72"/>
      <c r="C2" s="72"/>
      <c r="D2" s="72"/>
      <c r="E2" s="72"/>
    </row>
    <row r="3" spans="1:5" x14ac:dyDescent="0.25">
      <c r="A3" s="73" t="s">
        <v>66</v>
      </c>
      <c r="B3" s="73"/>
      <c r="C3" s="73"/>
      <c r="D3" s="73"/>
      <c r="E3" s="73"/>
    </row>
    <row r="4" spans="1:5" s="1" customFormat="1" ht="15.6" customHeight="1" x14ac:dyDescent="0.25">
      <c r="A4" s="20" t="s">
        <v>13</v>
      </c>
      <c r="B4" s="4"/>
      <c r="C4" s="4"/>
      <c r="D4" s="2"/>
      <c r="E4" s="40">
        <v>46022</v>
      </c>
    </row>
    <row r="5" spans="1:5" x14ac:dyDescent="0.25">
      <c r="A5" s="36"/>
      <c r="B5" s="4"/>
      <c r="C5" s="4"/>
      <c r="D5" s="4"/>
      <c r="E5" s="4"/>
    </row>
    <row r="6" spans="1:5" x14ac:dyDescent="0.25">
      <c r="A6" s="74" t="s">
        <v>0</v>
      </c>
      <c r="B6" s="74"/>
      <c r="C6" s="74"/>
      <c r="D6" s="74"/>
      <c r="E6" s="74"/>
    </row>
    <row r="7" spans="1:5" x14ac:dyDescent="0.25">
      <c r="A7" s="75" t="s">
        <v>25</v>
      </c>
      <c r="B7" s="75"/>
      <c r="C7" s="75"/>
      <c r="D7" s="75"/>
      <c r="E7" s="75"/>
    </row>
    <row r="8" spans="1:5" x14ac:dyDescent="0.25">
      <c r="A8" s="68" t="s">
        <v>1</v>
      </c>
      <c r="B8" s="68"/>
      <c r="C8" s="68"/>
      <c r="D8" s="68"/>
      <c r="E8" s="68"/>
    </row>
    <row r="9" spans="1:5" x14ac:dyDescent="0.25">
      <c r="A9" s="74" t="s">
        <v>31</v>
      </c>
      <c r="B9" s="74"/>
      <c r="C9" s="74"/>
      <c r="D9" s="74"/>
      <c r="E9" s="74"/>
    </row>
    <row r="10" spans="1:5" ht="27" customHeight="1" x14ac:dyDescent="0.25">
      <c r="A10" s="76" t="s">
        <v>14</v>
      </c>
      <c r="B10" s="77"/>
      <c r="C10" s="77"/>
      <c r="D10" s="77"/>
      <c r="E10" s="77"/>
    </row>
    <row r="11" spans="1:5" ht="30" customHeight="1" x14ac:dyDescent="0.25">
      <c r="A11" s="74" t="s">
        <v>26</v>
      </c>
      <c r="B11" s="74"/>
      <c r="C11" s="74"/>
      <c r="D11" s="74"/>
      <c r="E11" s="74"/>
    </row>
    <row r="12" spans="1:5" x14ac:dyDescent="0.25">
      <c r="A12" s="68" t="s">
        <v>15</v>
      </c>
      <c r="B12" s="69"/>
      <c r="C12" s="69"/>
      <c r="D12" s="69"/>
      <c r="E12" s="69"/>
    </row>
    <row r="13" spans="1:5" x14ac:dyDescent="0.25">
      <c r="A13" s="74" t="s">
        <v>22</v>
      </c>
      <c r="B13" s="74"/>
      <c r="C13" s="74"/>
      <c r="D13" s="74"/>
      <c r="E13" s="74"/>
    </row>
    <row r="14" spans="1:5" ht="11.25" customHeight="1" x14ac:dyDescent="0.25">
      <c r="A14" s="68" t="s">
        <v>2</v>
      </c>
      <c r="B14" s="69"/>
      <c r="C14" s="69"/>
      <c r="D14" s="69"/>
      <c r="E14" s="69"/>
    </row>
    <row r="15" spans="1:5" ht="11.25" customHeight="1" x14ac:dyDescent="0.25">
      <c r="A15" s="35"/>
      <c r="B15" s="36"/>
      <c r="C15" s="36"/>
      <c r="D15" s="36"/>
      <c r="E15" s="36"/>
    </row>
    <row r="16" spans="1:5" x14ac:dyDescent="0.25">
      <c r="A16" s="74" t="s">
        <v>41</v>
      </c>
      <c r="B16" s="74"/>
      <c r="C16" s="74"/>
      <c r="D16" s="74"/>
      <c r="E16" s="74"/>
    </row>
    <row r="17" spans="1:7" ht="10.5" customHeight="1" x14ac:dyDescent="0.25">
      <c r="A17" s="68" t="s">
        <v>16</v>
      </c>
      <c r="B17" s="69"/>
      <c r="C17" s="69"/>
      <c r="D17" s="69"/>
      <c r="E17" s="69"/>
    </row>
    <row r="18" spans="1:7" ht="30.75" customHeight="1" x14ac:dyDescent="0.25">
      <c r="A18" s="74" t="s">
        <v>17</v>
      </c>
      <c r="B18" s="74"/>
      <c r="C18" s="74"/>
      <c r="D18" s="74"/>
      <c r="E18" s="74"/>
    </row>
    <row r="19" spans="1:7" ht="63.75" customHeight="1" x14ac:dyDescent="0.25">
      <c r="A19" s="74" t="s">
        <v>35</v>
      </c>
      <c r="B19" s="74"/>
      <c r="C19" s="74"/>
      <c r="D19" s="74"/>
      <c r="E19" s="74"/>
    </row>
    <row r="20" spans="1:7" ht="33.75" customHeight="1" x14ac:dyDescent="0.25">
      <c r="A20" s="79" t="s">
        <v>27</v>
      </c>
      <c r="B20" s="79"/>
      <c r="C20" s="79"/>
      <c r="D20" s="79"/>
      <c r="E20" s="79"/>
    </row>
    <row r="21" spans="1:7" x14ac:dyDescent="0.25">
      <c r="A21" s="79"/>
      <c r="B21" s="79"/>
      <c r="C21" s="79"/>
      <c r="D21" s="79"/>
      <c r="E21" s="79"/>
      <c r="F21" s="2">
        <v>1645.2</v>
      </c>
      <c r="G21" s="2">
        <v>3</v>
      </c>
    </row>
    <row r="22" spans="1:7" ht="135" x14ac:dyDescent="0.25">
      <c r="A22" s="3" t="s">
        <v>7</v>
      </c>
      <c r="B22" s="3" t="s">
        <v>10</v>
      </c>
      <c r="C22" s="3" t="s">
        <v>3</v>
      </c>
      <c r="D22" s="3" t="s">
        <v>9</v>
      </c>
      <c r="E22" s="3" t="s">
        <v>8</v>
      </c>
    </row>
    <row r="23" spans="1:7" ht="38.25" x14ac:dyDescent="0.25">
      <c r="A23" s="27" t="s">
        <v>40</v>
      </c>
      <c r="B23" s="9" t="s">
        <v>36</v>
      </c>
      <c r="C23" s="3" t="s">
        <v>4</v>
      </c>
      <c r="D23" s="3">
        <v>19.670000000000002</v>
      </c>
      <c r="E23" s="19">
        <f>D23*F21*G21</f>
        <v>97083.252000000008</v>
      </c>
    </row>
    <row r="24" spans="1:7" x14ac:dyDescent="0.25">
      <c r="A24" s="7" t="s">
        <v>39</v>
      </c>
      <c r="B24" s="9" t="s">
        <v>23</v>
      </c>
      <c r="C24" s="3" t="s">
        <v>4</v>
      </c>
      <c r="D24" s="3">
        <v>5.12</v>
      </c>
      <c r="E24" s="8">
        <f>D24*F21*G21</f>
        <v>25270.272000000004</v>
      </c>
    </row>
    <row r="25" spans="1:7" x14ac:dyDescent="0.25">
      <c r="A25" s="7" t="s">
        <v>28</v>
      </c>
      <c r="B25" s="9" t="s">
        <v>67</v>
      </c>
      <c r="C25" s="3" t="s">
        <v>29</v>
      </c>
      <c r="D25" s="3"/>
      <c r="E25" s="8">
        <f>1667.5</f>
        <v>1667.5</v>
      </c>
    </row>
    <row r="26" spans="1:7" x14ac:dyDescent="0.25">
      <c r="A26" s="38"/>
      <c r="B26" s="9"/>
      <c r="C26" s="3"/>
      <c r="D26" s="3"/>
      <c r="E26" s="8"/>
    </row>
    <row r="27" spans="1:7" s="14" customFormat="1" ht="14.25" x14ac:dyDescent="0.2">
      <c r="A27" s="10" t="s">
        <v>24</v>
      </c>
      <c r="B27" s="11"/>
      <c r="C27" s="12"/>
      <c r="D27" s="12"/>
      <c r="E27" s="13">
        <f>SUM(E23:E26)</f>
        <v>124021.024</v>
      </c>
    </row>
    <row r="29" spans="1:7" ht="30" customHeight="1" x14ac:dyDescent="0.25">
      <c r="A29" s="80" t="s">
        <v>91</v>
      </c>
      <c r="B29" s="80"/>
      <c r="C29" s="80"/>
      <c r="D29" s="80"/>
      <c r="E29" s="80"/>
    </row>
    <row r="30" spans="1:7" ht="30" customHeight="1" x14ac:dyDescent="0.25">
      <c r="A30" s="74" t="s">
        <v>21</v>
      </c>
      <c r="B30" s="74"/>
      <c r="C30" s="74"/>
      <c r="D30" s="74"/>
      <c r="E30" s="74"/>
    </row>
    <row r="31" spans="1:7" x14ac:dyDescent="0.25">
      <c r="A31" s="74" t="s">
        <v>20</v>
      </c>
      <c r="B31" s="74"/>
      <c r="C31" s="74"/>
      <c r="D31" s="74"/>
      <c r="E31" s="74"/>
    </row>
    <row r="32" spans="1:7" ht="30" customHeight="1" x14ac:dyDescent="0.25">
      <c r="A32" s="74" t="s">
        <v>30</v>
      </c>
      <c r="B32" s="74"/>
      <c r="C32" s="74"/>
      <c r="D32" s="74"/>
      <c r="E32" s="74"/>
    </row>
    <row r="33" spans="1:5" x14ac:dyDescent="0.25">
      <c r="A33" s="74" t="s">
        <v>18</v>
      </c>
      <c r="B33" s="74"/>
      <c r="C33" s="74"/>
      <c r="D33" s="74"/>
      <c r="E33" s="74"/>
    </row>
    <row r="34" spans="1:5" x14ac:dyDescent="0.25">
      <c r="A34" s="78" t="s">
        <v>5</v>
      </c>
      <c r="B34" s="78"/>
      <c r="C34" s="78"/>
      <c r="D34" s="78"/>
      <c r="E34" s="78"/>
    </row>
    <row r="35" spans="1:5" x14ac:dyDescent="0.25">
      <c r="A35" s="74" t="s">
        <v>18</v>
      </c>
      <c r="B35" s="74"/>
      <c r="C35" s="74"/>
      <c r="D35" s="74"/>
      <c r="E35" s="74"/>
    </row>
    <row r="36" spans="1:5" x14ac:dyDescent="0.25">
      <c r="A36" s="81" t="s">
        <v>43</v>
      </c>
      <c r="B36" s="81"/>
      <c r="C36" s="81"/>
      <c r="D36" s="81"/>
      <c r="E36" s="5"/>
    </row>
    <row r="37" spans="1:5" x14ac:dyDescent="0.25">
      <c r="B37" s="82" t="s">
        <v>19</v>
      </c>
      <c r="C37" s="82"/>
      <c r="D37" s="82"/>
      <c r="E37" s="6" t="s">
        <v>6</v>
      </c>
    </row>
    <row r="38" spans="1:5" x14ac:dyDescent="0.25">
      <c r="A38" s="35"/>
      <c r="B38" s="35"/>
      <c r="C38" s="35"/>
      <c r="D38" s="35"/>
      <c r="E38" s="35"/>
    </row>
    <row r="39" spans="1:5" x14ac:dyDescent="0.25">
      <c r="A39" s="83" t="s">
        <v>32</v>
      </c>
      <c r="B39" s="83"/>
      <c r="C39" s="83"/>
      <c r="D39" s="83"/>
      <c r="E39" s="5"/>
    </row>
    <row r="40" spans="1:5" x14ac:dyDescent="0.25">
      <c r="B40" s="82" t="s">
        <v>19</v>
      </c>
      <c r="C40" s="82"/>
      <c r="D40" s="82"/>
      <c r="E40" s="6" t="s">
        <v>6</v>
      </c>
    </row>
    <row r="44" spans="1:5" x14ac:dyDescent="0.25">
      <c r="A44" s="23" t="s">
        <v>44</v>
      </c>
    </row>
    <row r="45" spans="1:5" x14ac:dyDescent="0.25">
      <c r="A45" s="14" t="s">
        <v>33</v>
      </c>
    </row>
    <row r="46" spans="1:5" x14ac:dyDescent="0.25">
      <c r="A46" s="2" t="s">
        <v>38</v>
      </c>
      <c r="B46" s="16">
        <f>'3кв'!B51</f>
        <v>-68593.116000000038</v>
      </c>
    </row>
    <row r="47" spans="1:5" x14ac:dyDescent="0.25">
      <c r="A47" s="2" t="s">
        <v>65</v>
      </c>
      <c r="B47" s="17"/>
    </row>
    <row r="48" spans="1:5" x14ac:dyDescent="0.25">
      <c r="A48" s="2" t="s">
        <v>46</v>
      </c>
      <c r="B48" s="17">
        <v>146064.73000000001</v>
      </c>
    </row>
    <row r="49" spans="1:2" ht="30" x14ac:dyDescent="0.25">
      <c r="A49" s="37" t="s">
        <v>34</v>
      </c>
      <c r="B49" s="17">
        <f>E27</f>
        <v>124021.024</v>
      </c>
    </row>
    <row r="50" spans="1:2" x14ac:dyDescent="0.25">
      <c r="A50" s="15" t="s">
        <v>37</v>
      </c>
      <c r="B50" s="18">
        <f>B46+B48-B49</f>
        <v>-46549.410000000033</v>
      </c>
    </row>
  </sheetData>
  <mergeCells count="29">
    <mergeCell ref="A14:E14"/>
    <mergeCell ref="A1:E1"/>
    <mergeCell ref="A2:E2"/>
    <mergeCell ref="A3:E3"/>
    <mergeCell ref="A6:E6"/>
    <mergeCell ref="A7:E7"/>
    <mergeCell ref="A8:E8"/>
    <mergeCell ref="A9:E9"/>
    <mergeCell ref="A10:E10"/>
    <mergeCell ref="A11:E11"/>
    <mergeCell ref="A12:E12"/>
    <mergeCell ref="A13:E13"/>
    <mergeCell ref="A34:E34"/>
    <mergeCell ref="A16:E16"/>
    <mergeCell ref="A17:E17"/>
    <mergeCell ref="A18:E18"/>
    <mergeCell ref="A19:E19"/>
    <mergeCell ref="A20:E20"/>
    <mergeCell ref="A21:E21"/>
    <mergeCell ref="A29:E29"/>
    <mergeCell ref="A30:E30"/>
    <mergeCell ref="A31:E31"/>
    <mergeCell ref="A32:E32"/>
    <mergeCell ref="A33:E33"/>
    <mergeCell ref="A35:E35"/>
    <mergeCell ref="A36:D36"/>
    <mergeCell ref="B37:D37"/>
    <mergeCell ref="A39:D39"/>
    <mergeCell ref="B40:D4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tabSelected="1" view="pageBreakPreview" topLeftCell="A16" zoomScaleSheetLayoutView="100" workbookViewId="0">
      <selection activeCell="D38" sqref="D38"/>
    </sheetView>
  </sheetViews>
  <sheetFormatPr defaultRowHeight="15.75" x14ac:dyDescent="0.25"/>
  <cols>
    <col min="1" max="1" width="10.5703125" style="42" customWidth="1"/>
    <col min="2" max="2" width="66.140625" style="42" customWidth="1"/>
    <col min="3" max="3" width="15.28515625" style="42" customWidth="1"/>
    <col min="4" max="4" width="11.85546875" style="42" customWidth="1"/>
    <col min="5" max="5" width="14.7109375" style="42" customWidth="1"/>
    <col min="6" max="6" width="12.42578125" style="42" customWidth="1"/>
    <col min="7" max="7" width="12" style="42" customWidth="1"/>
    <col min="8" max="8" width="13.5703125" style="42" customWidth="1"/>
    <col min="9" max="16384" width="9.140625" style="42"/>
  </cols>
  <sheetData>
    <row r="1" spans="1:5" x14ac:dyDescent="0.25">
      <c r="A1" s="85" t="s">
        <v>68</v>
      </c>
      <c r="B1" s="85"/>
      <c r="C1" s="85"/>
      <c r="D1" s="41"/>
    </row>
    <row r="2" spans="1:5" x14ac:dyDescent="0.25">
      <c r="A2" s="86" t="s">
        <v>69</v>
      </c>
      <c r="B2" s="86"/>
      <c r="C2" s="86"/>
      <c r="D2" s="43"/>
    </row>
    <row r="3" spans="1:5" x14ac:dyDescent="0.25">
      <c r="A3" s="86" t="s">
        <v>83</v>
      </c>
      <c r="B3" s="86"/>
      <c r="C3" s="86"/>
      <c r="D3" s="43"/>
    </row>
    <row r="4" spans="1:5" x14ac:dyDescent="0.25">
      <c r="A4" s="85" t="s">
        <v>70</v>
      </c>
      <c r="B4" s="85"/>
      <c r="C4" s="85"/>
      <c r="D4" s="41"/>
    </row>
    <row r="5" spans="1:5" x14ac:dyDescent="0.25">
      <c r="A5" s="87"/>
      <c r="B5" s="87"/>
      <c r="C5" s="87"/>
      <c r="D5" s="1"/>
    </row>
    <row r="6" spans="1:5" x14ac:dyDescent="0.25">
      <c r="A6" s="43"/>
      <c r="B6" s="44" t="s">
        <v>71</v>
      </c>
      <c r="C6" s="45">
        <f>'1кв '!B48</f>
        <v>26631.54</v>
      </c>
      <c r="D6" s="46"/>
    </row>
    <row r="7" spans="1:5" x14ac:dyDescent="0.25">
      <c r="A7" s="47" t="s">
        <v>72</v>
      </c>
      <c r="B7" s="44" t="s">
        <v>85</v>
      </c>
      <c r="C7" s="45"/>
      <c r="D7" s="46"/>
    </row>
    <row r="8" spans="1:5" x14ac:dyDescent="0.25">
      <c r="B8" s="48" t="s">
        <v>73</v>
      </c>
      <c r="C8" s="49">
        <f>'1кв '!B50+'2кв'!B48+'3кв'!B49+'4кв'!B48</f>
        <v>549757.85</v>
      </c>
      <c r="D8" s="50"/>
    </row>
    <row r="9" spans="1:5" x14ac:dyDescent="0.25">
      <c r="A9" s="51"/>
      <c r="B9" s="48" t="s">
        <v>74</v>
      </c>
      <c r="C9" s="52">
        <f>SUM(C8:C8)</f>
        <v>549757.85</v>
      </c>
      <c r="D9" s="46"/>
    </row>
    <row r="10" spans="1:5" x14ac:dyDescent="0.25">
      <c r="A10" s="1"/>
      <c r="B10" s="84"/>
      <c r="C10" s="84"/>
      <c r="D10" s="53"/>
    </row>
    <row r="11" spans="1:5" x14ac:dyDescent="0.25">
      <c r="A11" s="54" t="s">
        <v>75</v>
      </c>
      <c r="B11" s="55" t="s">
        <v>40</v>
      </c>
      <c r="C11" s="49">
        <f>'1кв '!E23+'2кв'!E23+'3кв'!E23+'4кв'!E23</f>
        <v>386457.48</v>
      </c>
      <c r="D11" s="53"/>
    </row>
    <row r="12" spans="1:5" x14ac:dyDescent="0.25">
      <c r="A12" s="54"/>
      <c r="B12" s="56" t="s">
        <v>39</v>
      </c>
      <c r="C12" s="49">
        <f>'1кв '!E24+'2кв'!E24+'3кв'!E24+'4кв'!E24</f>
        <v>96737.760000000009</v>
      </c>
      <c r="D12" s="53"/>
    </row>
    <row r="13" spans="1:5" x14ac:dyDescent="0.25">
      <c r="A13" s="1"/>
      <c r="B13" s="56" t="s">
        <v>28</v>
      </c>
      <c r="C13" s="49">
        <f>'1кв '!E25+'2кв'!E25+'3кв'!E25+'4кв'!E25</f>
        <v>9473.380000000001</v>
      </c>
      <c r="D13" s="53"/>
      <c r="E13" s="57"/>
    </row>
    <row r="14" spans="1:5" x14ac:dyDescent="0.25">
      <c r="A14" s="54"/>
      <c r="B14" s="58" t="s">
        <v>84</v>
      </c>
      <c r="C14" s="49">
        <f>'1кв '!E27</f>
        <v>2670.08</v>
      </c>
      <c r="D14" s="53"/>
    </row>
    <row r="15" spans="1:5" x14ac:dyDescent="0.25">
      <c r="A15" s="54"/>
      <c r="B15" s="59" t="s">
        <v>76</v>
      </c>
      <c r="C15" s="49">
        <f>'1кв '!E26+'3кв'!E26+'3кв'!E27</f>
        <v>127600.1</v>
      </c>
      <c r="D15" s="53"/>
    </row>
    <row r="16" spans="1:5" x14ac:dyDescent="0.25">
      <c r="A16" s="54"/>
      <c r="B16" s="59" t="s">
        <v>77</v>
      </c>
      <c r="C16" s="49"/>
      <c r="D16" s="53"/>
    </row>
    <row r="17" spans="1:5" x14ac:dyDescent="0.25">
      <c r="A17" s="54"/>
      <c r="B17" s="59" t="s">
        <v>61</v>
      </c>
      <c r="C17" s="49">
        <f>'3кв'!E26</f>
        <v>22510.1</v>
      </c>
      <c r="D17" s="53"/>
    </row>
    <row r="18" spans="1:5" x14ac:dyDescent="0.25">
      <c r="A18" s="54"/>
      <c r="B18" s="60" t="s">
        <v>62</v>
      </c>
      <c r="C18" s="49">
        <f>'3кв'!E27</f>
        <v>66590</v>
      </c>
      <c r="D18" s="53"/>
    </row>
    <row r="19" spans="1:5" x14ac:dyDescent="0.25">
      <c r="A19" s="54"/>
      <c r="B19" s="59" t="s">
        <v>52</v>
      </c>
      <c r="C19" s="49">
        <f>'1кв '!E26</f>
        <v>38500</v>
      </c>
      <c r="D19" s="53"/>
    </row>
    <row r="20" spans="1:5" x14ac:dyDescent="0.25">
      <c r="A20" s="1"/>
      <c r="B20" s="61" t="s">
        <v>78</v>
      </c>
      <c r="C20" s="52">
        <f>SUM(C11:C15)</f>
        <v>622938.80000000005</v>
      </c>
      <c r="D20" s="53"/>
      <c r="E20" s="57"/>
    </row>
    <row r="21" spans="1:5" x14ac:dyDescent="0.25">
      <c r="A21" s="1"/>
      <c r="B21" s="62" t="s">
        <v>82</v>
      </c>
      <c r="C21" s="52">
        <f>C6+C9-C20</f>
        <v>-46549.410000000033</v>
      </c>
      <c r="D21" s="53"/>
    </row>
    <row r="22" spans="1:5" x14ac:dyDescent="0.25">
      <c r="A22" s="1"/>
      <c r="B22" s="47"/>
      <c r="C22" s="47"/>
      <c r="D22" s="53"/>
    </row>
    <row r="23" spans="1:5" x14ac:dyDescent="0.25">
      <c r="A23" s="1"/>
      <c r="B23" s="63" t="s">
        <v>79</v>
      </c>
      <c r="C23" s="63"/>
      <c r="D23" s="53"/>
    </row>
    <row r="24" spans="1:5" x14ac:dyDescent="0.25">
      <c r="A24" s="1"/>
      <c r="B24" s="63" t="s">
        <v>86</v>
      </c>
      <c r="C24" s="64">
        <v>107955.38</v>
      </c>
      <c r="D24" s="53"/>
    </row>
    <row r="25" spans="1:5" x14ac:dyDescent="0.25">
      <c r="A25" s="1"/>
      <c r="B25" s="65" t="s">
        <v>87</v>
      </c>
      <c r="C25" s="66">
        <v>111971.97</v>
      </c>
      <c r="D25" s="53"/>
    </row>
    <row r="26" spans="1:5" x14ac:dyDescent="0.25">
      <c r="A26" s="1"/>
      <c r="B26" s="63" t="s">
        <v>80</v>
      </c>
      <c r="C26" s="67">
        <f>C25-C24</f>
        <v>4016.5899999999965</v>
      </c>
      <c r="D26" s="53"/>
    </row>
    <row r="27" spans="1:5" x14ac:dyDescent="0.25">
      <c r="A27" s="1"/>
      <c r="B27" s="47"/>
      <c r="C27" s="47"/>
      <c r="D27" s="53"/>
    </row>
    <row r="28" spans="1:5" x14ac:dyDescent="0.25">
      <c r="A28" s="1" t="s">
        <v>81</v>
      </c>
      <c r="B28" s="47" t="s">
        <v>88</v>
      </c>
      <c r="C28" s="47"/>
      <c r="D28" s="53"/>
    </row>
    <row r="29" spans="1:5" x14ac:dyDescent="0.25">
      <c r="A29" s="1"/>
      <c r="B29" s="47" t="s">
        <v>89</v>
      </c>
      <c r="C29" s="47"/>
      <c r="D29" s="53"/>
    </row>
    <row r="30" spans="1:5" x14ac:dyDescent="0.25">
      <c r="A30" s="1"/>
      <c r="B30" s="47" t="s">
        <v>90</v>
      </c>
      <c r="C30" s="47"/>
      <c r="D30" s="53"/>
    </row>
    <row r="31" spans="1:5" x14ac:dyDescent="0.25">
      <c r="A31" s="1"/>
      <c r="B31" s="65"/>
      <c r="C31" s="47"/>
      <c r="D31" s="53"/>
    </row>
    <row r="32" spans="1:5" x14ac:dyDescent="0.25">
      <c r="A32" s="1"/>
      <c r="B32" s="47"/>
      <c r="C32" s="47"/>
      <c r="D32" s="53"/>
    </row>
    <row r="33" spans="1:4" x14ac:dyDescent="0.25">
      <c r="A33" s="1"/>
      <c r="B33" s="47"/>
      <c r="C33" s="47"/>
      <c r="D33" s="53"/>
    </row>
    <row r="34" spans="1:4" x14ac:dyDescent="0.25">
      <c r="A34" s="1"/>
      <c r="B34" s="47"/>
      <c r="C34" s="47"/>
      <c r="D34" s="53"/>
    </row>
  </sheetData>
  <mergeCells count="6">
    <mergeCell ref="B10:C10"/>
    <mergeCell ref="A1:C1"/>
    <mergeCell ref="A2:C2"/>
    <mergeCell ref="A3:C3"/>
    <mergeCell ref="A4:C4"/>
    <mergeCell ref="A5:C5"/>
  </mergeCells>
  <printOptions horizontalCentered="1"/>
  <pageMargins left="0.31496062992125984" right="0.31496062992125984" top="0.98425196850393704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1кв </vt:lpstr>
      <vt:lpstr>2кв</vt:lpstr>
      <vt:lpstr>3кв</vt:lpstr>
      <vt:lpstr>4кв</vt:lpstr>
      <vt:lpstr>отчет</vt:lpstr>
      <vt:lpstr>'1кв '!Область_печати</vt:lpstr>
      <vt:lpstr>'2кв'!Область_печати</vt:lpstr>
      <vt:lpstr>'3кв'!Область_печати</vt:lpstr>
      <vt:lpstr>'4кв'!Область_печати</vt:lpstr>
      <vt:lpstr>отчет!Область_печати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2026-02-25T12:39:22Z</dcterms:modified>
</cp:coreProperties>
</file>