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38640" windowHeight="2112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'1кв'!$A$1:$E$54</definedName>
    <definedName name="_xlnm.Print_Area" localSheetId="1">'2кв'!$A$1:$E$54</definedName>
    <definedName name="_xlnm.Print_Area" localSheetId="2">'3кв'!$A$1:$E$54</definedName>
    <definedName name="_xlnm.Print_Area" localSheetId="3">'4кв'!$A$1:$E$53</definedName>
    <definedName name="_xlnm.Print_Area" localSheetId="4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3" l="1"/>
  <c r="C24" i="33"/>
  <c r="B50" i="32"/>
  <c r="E28" i="32"/>
  <c r="E26" i="32"/>
  <c r="E25" i="32" l="1"/>
  <c r="E27" i="32"/>
  <c r="E30" i="32"/>
  <c r="C27" i="33" l="1"/>
  <c r="C25" i="33"/>
  <c r="C23" i="33"/>
  <c r="C22" i="33"/>
  <c r="C21" i="33"/>
  <c r="C20" i="33"/>
  <c r="C19" i="33"/>
  <c r="C18" i="33"/>
  <c r="C13" i="33"/>
  <c r="C6" i="33"/>
  <c r="B48" i="32" l="1"/>
  <c r="C12" i="33"/>
  <c r="C14" i="33" s="1"/>
  <c r="F20" i="32"/>
  <c r="E22" i="32" s="1"/>
  <c r="C16" i="33" l="1"/>
  <c r="C30" i="33" s="1"/>
  <c r="C31" i="33" s="1"/>
  <c r="E23" i="32"/>
  <c r="C17" i="33" s="1"/>
  <c r="B54" i="31"/>
  <c r="E31" i="32" l="1"/>
  <c r="B52" i="32" s="1"/>
  <c r="B53" i="32" s="1"/>
  <c r="B51" i="31"/>
  <c r="E28" i="31"/>
  <c r="E29" i="31"/>
  <c r="E31" i="31"/>
  <c r="E31" i="30" l="1"/>
  <c r="E30" i="30"/>
  <c r="F20" i="31" l="1"/>
  <c r="E23" i="31" s="1"/>
  <c r="E22" i="31" l="1"/>
  <c r="E32" i="31" s="1"/>
  <c r="B53" i="31" s="1"/>
  <c r="F20" i="30"/>
  <c r="E23" i="30" l="1"/>
  <c r="E22" i="30"/>
  <c r="E32" i="30" s="1"/>
  <c r="B53" i="30" s="1"/>
  <c r="E30" i="29"/>
  <c r="F20" i="29" l="1"/>
  <c r="E23" i="29" s="1"/>
  <c r="E22" i="29" l="1"/>
  <c r="E32" i="29" l="1"/>
  <c r="B53" i="29" s="1"/>
  <c r="B54" i="29" s="1"/>
  <c r="B49" i="30" s="1"/>
  <c r="B54" i="30" l="1"/>
  <c r="B49" i="31" s="1"/>
</calcChain>
</file>

<file path=xl/sharedStrings.xml><?xml version="1.0" encoding="utf-8"?>
<sst xmlns="http://schemas.openxmlformats.org/spreadsheetml/2006/main" count="336" uniqueCount="116">
  <si>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</si>
  <si>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</si>
  <si>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</si>
  <si>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</si>
  <si>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</si>
  <si>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</si>
  <si>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</si>
  <si>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</si>
  <si>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</si>
  <si>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</si>
  <si>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</si>
  <si>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</si>
  <si>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</si>
  <si>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</si>
  <si>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</si>
  <si>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</si>
  <si>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</si>
  <si>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</si>
  <si>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</si>
  <si>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</si>
  <si>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</si>
  <si>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</si>
  <si>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</si>
  <si>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</si>
  <si>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</si>
  <si>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</si>
  <si>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</si>
  <si>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</si>
  <si>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</si>
  <si>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</si>
  <si>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</si>
  <si>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</si>
  <si>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Работы по содержанию и тек. ремонту</t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</si>
  <si>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</si>
  <si>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</si>
  <si>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</si>
  <si>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Расходы по управлению МКД </t>
  </si>
  <si>
    <t>г. Россошь, ул. Маршака,37л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</si>
  <si>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№37л </t>
    </r>
    <r>
      <rPr>
        <sz val="11"/>
        <color theme="1"/>
        <rFont val="Times New Roman"/>
        <family val="1"/>
        <charset val="204"/>
      </rPr>
      <t>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Маршака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</si>
  <si>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Мартыненко К.В.</t>
    </r>
  </si>
  <si>
    <t>Оплачено ИП Гаврилин К.Д.</t>
  </si>
  <si>
    <t>холодная вода на СОИ</t>
  </si>
  <si>
    <t>электроэнергия на СОИ</t>
  </si>
  <si>
    <t>водоотведение на СОИ</t>
  </si>
  <si>
    <t>в т.ч. Оплачено ( в т.ч. Гаражи и подвал)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</si>
  <si>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>№ 54 ,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19.06.2020 г. __________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</si>
  <si>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 2 от 01.02.2019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</si>
  <si>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</si>
  <si>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</si>
  <si>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Мартыненко Константина Владимировича</t>
    </r>
  </si>
  <si>
    <t>ч/ч</t>
  </si>
  <si>
    <t>S дома = 3382,2+ 270,7 гаражи+563,4 нежил.подвал = 4216,3 м2</t>
  </si>
  <si>
    <t>Полив</t>
  </si>
  <si>
    <t>за 1 квартал 2025 года</t>
  </si>
  <si>
    <t>31.03.2025 г.</t>
  </si>
  <si>
    <t>Ремонт водосточной трубы (кв.36)</t>
  </si>
  <si>
    <t>март</t>
  </si>
  <si>
    <t>1 квартал</t>
  </si>
  <si>
    <t xml:space="preserve">           2. Всего за период с "01" 01 2025 г. по "31" 03 2025 г. выполнено работ (оказано услуг) на общую сумму двести восемьдесят шесть тысяч семьсот двадцать два рубля 15 копеек.</t>
  </si>
  <si>
    <t>Предъявлено населению285335,41</t>
  </si>
  <si>
    <t>за 2 квартал 2025 года</t>
  </si>
  <si>
    <t>30.06.2025 г.</t>
  </si>
  <si>
    <t>2 квартал</t>
  </si>
  <si>
    <t>3 квартал</t>
  </si>
  <si>
    <t>Предъявлено населению288070,23</t>
  </si>
  <si>
    <t>Ремонт водостока, заделка ветровой, ремонт входной двери (кв.4)</t>
  </si>
  <si>
    <t>Ремонт (частичная замена) плитки на фасаде (кв.9)</t>
  </si>
  <si>
    <t>июнь</t>
  </si>
  <si>
    <t xml:space="preserve">           2. Всего за период с "01" 04 2025 г. по "30" 06 2025 г. выполнено работ (оказано услуг) на общую сумму триста одна тысяча восемьсот семьдесят четыре  рубля 45 копеек.</t>
  </si>
  <si>
    <t>Окраска дверей входа в подвал (смета)</t>
  </si>
  <si>
    <t>Замена кодового замка (кв.34)</t>
  </si>
  <si>
    <t>август</t>
  </si>
  <si>
    <t>ч/ча</t>
  </si>
  <si>
    <t xml:space="preserve">           2. Всего за период с "01" 07 2025 г. по "30" 09 2025 г. выполнено работ (оказано услуг) на общую сумму триста семнадцать тысяч двести девяносто семь рублей 43 копейки</t>
  </si>
  <si>
    <t>Предъявлено населению 316651,8</t>
  </si>
  <si>
    <t>за 3 квартал 2025 года</t>
  </si>
  <si>
    <t>30.09.2025 г.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</si>
  <si>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</si>
  <si>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</si>
  <si>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</si>
  <si>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</si>
  <si>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Маршака, д. 37л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</si>
  <si>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</si>
  <si>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</si>
  <si>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</si>
  <si>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</si>
  <si>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</si>
  <si>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</si>
  <si>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</si>
  <si>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</si>
  <si>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Водоотведение на СОИ</t>
  </si>
  <si>
    <t>Электроэнергия на СОИ</t>
  </si>
  <si>
    <t>Холодная вода на СОИ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</si>
  <si>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</si>
  <si>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</si>
  <si>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</si>
  <si>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</si>
  <si>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</si>
  <si>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</si>
  <si>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</si>
  <si>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</si>
  <si>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</si>
  <si>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Ремонт двери , регулировка доводчика</t>
  </si>
  <si>
    <t>ч/час</t>
  </si>
  <si>
    <t>декабрь</t>
  </si>
  <si>
    <t xml:space="preserve">           2. Всего за период с "01" 10  2025 г. по "31" 12  2025 г. выполнено работ (оказано услуг) на общую сумму триста шесть тысяч пятьсот шестьдесят один рубль 28 копеек</t>
  </si>
  <si>
    <t>Предъявлено населению 313660,41</t>
  </si>
  <si>
    <t>Начислено всего 1203636,72</t>
  </si>
  <si>
    <t>* водоотведение на СОИ-  38031,33</t>
  </si>
  <si>
    <t>* холодная вода на СОИ - 28547,45</t>
  </si>
  <si>
    <t>* электроэнергия на СОИ- 58865,8</t>
  </si>
  <si>
    <t>Непредвиденные работы 35 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</si>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</sst>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5" fontId="15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2" fontId="4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4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19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/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4" zoomScaleSheetLayoutView="100" workbookViewId="0">
      <selection activeCell="I25" sqref="I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53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4"/>
      <c r="C4" s="4"/>
      <c r="D4" s="22"/>
      <c r="E4" s="23" t="s">
        <v>54</v>
      </c>
    </row>
    <row r="5" spans="1:5" x14ac:dyDescent="0.25">
      <c r="A5" s="27"/>
      <c r="B5" s="4"/>
      <c r="C5" s="4"/>
      <c r="D5" s="4"/>
      <c r="E5" s="4"/>
    </row>
    <row r="6" spans="1:5" ht="15" customHeight="1" x14ac:dyDescent="0.25">
      <c r="A6" s="76" t="s">
        <v>0</v>
      </c>
      <c r="B6" s="76"/>
      <c r="C6" s="76"/>
      <c r="D6" s="76"/>
      <c r="E6" s="76"/>
    </row>
    <row r="7" spans="1:5" ht="17.25" customHeight="1" x14ac:dyDescent="0.25">
      <c r="A7" s="77" t="s">
        <v>37</v>
      </c>
      <c r="B7" s="77"/>
      <c r="C7" s="77"/>
      <c r="D7" s="77"/>
      <c r="E7" s="77"/>
    </row>
    <row r="8" spans="1:5" ht="17.25" customHeight="1" x14ac:dyDescent="0.25">
      <c r="A8" s="70" t="s">
        <v>1</v>
      </c>
      <c r="B8" s="70"/>
      <c r="C8" s="70"/>
      <c r="D8" s="70"/>
      <c r="E8" s="70"/>
    </row>
    <row r="9" spans="1:5" ht="14.25" customHeight="1" x14ac:dyDescent="0.25">
      <c r="A9" s="76" t="s">
        <v>49</v>
      </c>
      <c r="B9" s="76"/>
      <c r="C9" s="76"/>
      <c r="D9" s="76"/>
      <c r="E9" s="76"/>
    </row>
    <row r="10" spans="1:5" ht="22.5" customHeight="1" x14ac:dyDescent="0.25">
      <c r="A10" s="78" t="s">
        <v>14</v>
      </c>
      <c r="B10" s="79"/>
      <c r="C10" s="79"/>
      <c r="D10" s="79"/>
      <c r="E10" s="79"/>
    </row>
    <row r="11" spans="1:5" ht="34.5" customHeight="1" x14ac:dyDescent="0.25">
      <c r="A11" s="76" t="s">
        <v>45</v>
      </c>
      <c r="B11" s="76"/>
      <c r="C11" s="76"/>
      <c r="D11" s="76"/>
      <c r="E11" s="76"/>
    </row>
    <row r="12" spans="1:5" ht="18" customHeight="1" x14ac:dyDescent="0.25">
      <c r="A12" s="70" t="s">
        <v>15</v>
      </c>
      <c r="B12" s="71"/>
      <c r="C12" s="71"/>
      <c r="D12" s="71"/>
      <c r="E12" s="71"/>
    </row>
    <row r="13" spans="1:5" ht="15" customHeight="1" x14ac:dyDescent="0.25">
      <c r="A13" s="76" t="s">
        <v>24</v>
      </c>
      <c r="B13" s="76"/>
      <c r="C13" s="76"/>
      <c r="D13" s="76"/>
      <c r="E13" s="76"/>
    </row>
    <row r="14" spans="1:5" ht="15" customHeight="1" x14ac:dyDescent="0.25">
      <c r="A14" s="70" t="s">
        <v>2</v>
      </c>
      <c r="B14" s="71"/>
      <c r="C14" s="71"/>
      <c r="D14" s="71"/>
      <c r="E14" s="71"/>
    </row>
    <row r="15" spans="1:5" ht="18.75" customHeight="1" x14ac:dyDescent="0.25">
      <c r="A15" s="76" t="s">
        <v>47</v>
      </c>
      <c r="B15" s="76"/>
      <c r="C15" s="76"/>
      <c r="D15" s="76"/>
      <c r="E15" s="76"/>
    </row>
    <row r="16" spans="1:5" ht="20.25" customHeight="1" x14ac:dyDescent="0.25">
      <c r="A16" s="70" t="s">
        <v>16</v>
      </c>
      <c r="B16" s="71"/>
      <c r="C16" s="71"/>
      <c r="D16" s="71"/>
      <c r="E16" s="71"/>
    </row>
    <row r="17" spans="1:7" ht="36.75" customHeight="1" x14ac:dyDescent="0.25">
      <c r="A17" s="76" t="s">
        <v>17</v>
      </c>
      <c r="B17" s="76"/>
      <c r="C17" s="76"/>
      <c r="D17" s="76"/>
      <c r="E17" s="76"/>
    </row>
    <row r="18" spans="1:7" ht="69" customHeight="1" x14ac:dyDescent="0.25">
      <c r="A18" s="76" t="s">
        <v>46</v>
      </c>
      <c r="B18" s="76"/>
      <c r="C18" s="76"/>
      <c r="D18" s="76"/>
      <c r="E18" s="76"/>
    </row>
    <row r="19" spans="1:7" ht="35.25" customHeight="1" x14ac:dyDescent="0.25">
      <c r="A19" s="81" t="s">
        <v>38</v>
      </c>
      <c r="B19" s="81"/>
      <c r="C19" s="81"/>
      <c r="D19" s="81"/>
      <c r="E19" s="81"/>
    </row>
    <row r="20" spans="1:7" ht="19.5" customHeight="1" x14ac:dyDescent="0.25">
      <c r="A20" s="81"/>
      <c r="B20" s="81"/>
      <c r="C20" s="81"/>
      <c r="D20" s="81"/>
      <c r="E20" s="81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13.81</v>
      </c>
      <c r="E22" s="8">
        <f>D22*F20*G20</f>
        <v>174681.30899999998</v>
      </c>
    </row>
    <row r="23" spans="1:7" x14ac:dyDescent="0.25">
      <c r="A23" s="7" t="s">
        <v>36</v>
      </c>
      <c r="B23" s="9" t="s">
        <v>25</v>
      </c>
      <c r="C23" s="3" t="s">
        <v>4</v>
      </c>
      <c r="D23" s="3">
        <v>6.51</v>
      </c>
      <c r="E23" s="8">
        <f>D23*F20*G20</f>
        <v>82344.338999999978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57</v>
      </c>
      <c r="C25" s="3" t="s">
        <v>28</v>
      </c>
      <c r="D25" s="3"/>
      <c r="E25" s="8">
        <v>9817.5</v>
      </c>
    </row>
    <row r="26" spans="1:7" x14ac:dyDescent="0.25">
      <c r="A26" s="7" t="s">
        <v>42</v>
      </c>
      <c r="B26" s="9" t="s">
        <v>57</v>
      </c>
      <c r="C26" s="3" t="s">
        <v>28</v>
      </c>
      <c r="D26" s="3"/>
      <c r="E26" s="8">
        <v>10803.5</v>
      </c>
    </row>
    <row r="27" spans="1:7" x14ac:dyDescent="0.25">
      <c r="A27" s="7" t="s">
        <v>41</v>
      </c>
      <c r="B27" s="9" t="s">
        <v>57</v>
      </c>
      <c r="C27" s="3" t="s">
        <v>28</v>
      </c>
      <c r="D27" s="3"/>
      <c r="E27" s="8">
        <v>7525.98</v>
      </c>
    </row>
    <row r="28" spans="1:7" x14ac:dyDescent="0.25">
      <c r="A28" s="7" t="s">
        <v>27</v>
      </c>
      <c r="B28" s="9" t="s">
        <v>57</v>
      </c>
      <c r="C28" s="3" t="s">
        <v>28</v>
      </c>
      <c r="D28" s="3"/>
      <c r="E28" s="8">
        <v>882</v>
      </c>
    </row>
    <row r="29" spans="1:7" x14ac:dyDescent="0.25">
      <c r="A29" s="7" t="s">
        <v>52</v>
      </c>
      <c r="B29" s="9" t="s">
        <v>57</v>
      </c>
      <c r="C29" s="3" t="s">
        <v>28</v>
      </c>
      <c r="D29" s="3"/>
      <c r="E29" s="8">
        <v>0</v>
      </c>
    </row>
    <row r="30" spans="1:7" ht="30" x14ac:dyDescent="0.25">
      <c r="A30" s="7" t="s">
        <v>55</v>
      </c>
      <c r="B30" s="9" t="s">
        <v>56</v>
      </c>
      <c r="C30" s="3" t="s">
        <v>50</v>
      </c>
      <c r="D30" s="3">
        <v>2</v>
      </c>
      <c r="E30" s="8">
        <f>D30*333.76</f>
        <v>667.52</v>
      </c>
    </row>
    <row r="31" spans="1:7" x14ac:dyDescent="0.25">
      <c r="A31" s="21"/>
      <c r="B31" s="9"/>
      <c r="C31" s="3"/>
      <c r="D31" s="3"/>
      <c r="E31" s="20"/>
    </row>
    <row r="32" spans="1:7" s="14" customFormat="1" ht="14.25" x14ac:dyDescent="0.2">
      <c r="A32" s="10" t="s">
        <v>26</v>
      </c>
      <c r="B32" s="11"/>
      <c r="C32" s="12"/>
      <c r="D32" s="12"/>
      <c r="E32" s="13">
        <f>SUM(E22:E31)</f>
        <v>286722.14799999993</v>
      </c>
    </row>
    <row r="34" spans="1:5" ht="34.5" customHeight="1" x14ac:dyDescent="0.25">
      <c r="A34" s="82" t="s">
        <v>58</v>
      </c>
      <c r="B34" s="82"/>
      <c r="C34" s="82"/>
      <c r="D34" s="82"/>
      <c r="E34" s="82"/>
    </row>
    <row r="35" spans="1:5" ht="32.25" customHeight="1" x14ac:dyDescent="0.25">
      <c r="A35" s="76" t="s">
        <v>21</v>
      </c>
      <c r="B35" s="76"/>
      <c r="C35" s="76"/>
      <c r="D35" s="76"/>
      <c r="E35" s="76"/>
    </row>
    <row r="36" spans="1:5" x14ac:dyDescent="0.25">
      <c r="A36" s="76" t="s">
        <v>20</v>
      </c>
      <c r="B36" s="76"/>
      <c r="C36" s="76"/>
      <c r="D36" s="76"/>
      <c r="E36" s="76"/>
    </row>
    <row r="37" spans="1:5" ht="33" customHeight="1" x14ac:dyDescent="0.25">
      <c r="A37" s="76" t="s">
        <v>29</v>
      </c>
      <c r="B37" s="76"/>
      <c r="C37" s="76"/>
      <c r="D37" s="76"/>
      <c r="E37" s="76"/>
    </row>
    <row r="38" spans="1:5" x14ac:dyDescent="0.25">
      <c r="A38" s="76" t="s">
        <v>18</v>
      </c>
      <c r="B38" s="76"/>
      <c r="C38" s="76"/>
      <c r="D38" s="76"/>
      <c r="E38" s="76"/>
    </row>
    <row r="39" spans="1:5" x14ac:dyDescent="0.25">
      <c r="A39" s="80" t="s">
        <v>5</v>
      </c>
      <c r="B39" s="80"/>
      <c r="C39" s="80"/>
      <c r="D39" s="80"/>
      <c r="E39" s="80"/>
    </row>
    <row r="40" spans="1:5" x14ac:dyDescent="0.25">
      <c r="A40" s="76" t="s">
        <v>18</v>
      </c>
      <c r="B40" s="76"/>
      <c r="C40" s="76"/>
      <c r="D40" s="76"/>
      <c r="E40" s="76"/>
    </row>
    <row r="41" spans="1:5" x14ac:dyDescent="0.25">
      <c r="A41" s="83" t="s">
        <v>48</v>
      </c>
      <c r="B41" s="83"/>
      <c r="C41" s="83"/>
      <c r="D41" s="83"/>
      <c r="E41" s="5"/>
    </row>
    <row r="42" spans="1:5" x14ac:dyDescent="0.25">
      <c r="B42" s="84" t="s">
        <v>19</v>
      </c>
      <c r="C42" s="84"/>
      <c r="D42" s="84"/>
      <c r="E42" s="6" t="s">
        <v>6</v>
      </c>
    </row>
    <row r="43" spans="1:5" x14ac:dyDescent="0.25">
      <c r="A43" s="26"/>
      <c r="B43" s="26"/>
      <c r="C43" s="26"/>
      <c r="D43" s="26"/>
      <c r="E43" s="26"/>
    </row>
    <row r="44" spans="1:5" x14ac:dyDescent="0.25">
      <c r="A44" s="85" t="s">
        <v>39</v>
      </c>
      <c r="B44" s="85"/>
      <c r="C44" s="85"/>
      <c r="D44" s="85"/>
      <c r="E44" s="5"/>
    </row>
    <row r="45" spans="1:5" x14ac:dyDescent="0.25">
      <c r="B45" s="84" t="s">
        <v>19</v>
      </c>
      <c r="C45" s="84"/>
      <c r="D45" s="84"/>
      <c r="E45" s="6" t="s">
        <v>6</v>
      </c>
    </row>
    <row r="47" spans="1:5" x14ac:dyDescent="0.25">
      <c r="A47" s="24" t="s">
        <v>51</v>
      </c>
    </row>
    <row r="48" spans="1:5" x14ac:dyDescent="0.25">
      <c r="A48" s="14" t="s">
        <v>30</v>
      </c>
    </row>
    <row r="49" spans="1:2" x14ac:dyDescent="0.25">
      <c r="A49" s="2" t="s">
        <v>33</v>
      </c>
      <c r="B49" s="15">
        <v>36838.75</v>
      </c>
    </row>
    <row r="50" spans="1:2" x14ac:dyDescent="0.25">
      <c r="A50" s="2" t="s">
        <v>59</v>
      </c>
      <c r="B50" s="16"/>
    </row>
    <row r="51" spans="1:2" ht="30" x14ac:dyDescent="0.25">
      <c r="A51" s="25" t="s">
        <v>44</v>
      </c>
      <c r="B51" s="16">
        <v>270499.78999999998</v>
      </c>
    </row>
    <row r="52" spans="1:2" x14ac:dyDescent="0.25">
      <c r="A52" s="2" t="s">
        <v>40</v>
      </c>
      <c r="B52" s="16">
        <v>3226</v>
      </c>
    </row>
    <row r="53" spans="1:2" ht="30" x14ac:dyDescent="0.25">
      <c r="A53" s="25" t="s">
        <v>32</v>
      </c>
      <c r="B53" s="16">
        <f>E32</f>
        <v>286722.14799999993</v>
      </c>
    </row>
    <row r="54" spans="1:2" x14ac:dyDescent="0.25">
      <c r="A54" s="17" t="s">
        <v>31</v>
      </c>
      <c r="B54" s="18">
        <f>B49+B51+B52-B53</f>
        <v>23842.392000000051</v>
      </c>
    </row>
    <row r="56" spans="1:2" x14ac:dyDescent="0.25">
      <c r="B56" s="2">
        <v>36838.75</v>
      </c>
    </row>
  </sheetData>
  <mergeCells count="29">
    <mergeCell ref="A40:E40"/>
    <mergeCell ref="A41:D41"/>
    <mergeCell ref="B42:D42"/>
    <mergeCell ref="A44:D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7" zoomScaleSheetLayoutView="100" workbookViewId="0">
      <selection activeCell="B55" sqref="B5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60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4"/>
      <c r="C4" s="4"/>
      <c r="D4" s="22"/>
      <c r="E4" s="23" t="s">
        <v>61</v>
      </c>
    </row>
    <row r="5" spans="1:5" x14ac:dyDescent="0.25">
      <c r="A5" s="29"/>
      <c r="B5" s="4"/>
      <c r="C5" s="4"/>
      <c r="D5" s="4"/>
      <c r="E5" s="4"/>
    </row>
    <row r="6" spans="1:5" ht="15" customHeight="1" x14ac:dyDescent="0.25">
      <c r="A6" s="76" t="s">
        <v>0</v>
      </c>
      <c r="B6" s="76"/>
      <c r="C6" s="76"/>
      <c r="D6" s="76"/>
      <c r="E6" s="76"/>
    </row>
    <row r="7" spans="1:5" ht="17.25" customHeight="1" x14ac:dyDescent="0.25">
      <c r="A7" s="77" t="s">
        <v>37</v>
      </c>
      <c r="B7" s="77"/>
      <c r="C7" s="77"/>
      <c r="D7" s="77"/>
      <c r="E7" s="77"/>
    </row>
    <row r="8" spans="1:5" ht="17.25" customHeight="1" x14ac:dyDescent="0.25">
      <c r="A8" s="70" t="s">
        <v>1</v>
      </c>
      <c r="B8" s="70"/>
      <c r="C8" s="70"/>
      <c r="D8" s="70"/>
      <c r="E8" s="70"/>
    </row>
    <row r="9" spans="1:5" ht="14.25" customHeight="1" x14ac:dyDescent="0.25">
      <c r="A9" s="76" t="s">
        <v>49</v>
      </c>
      <c r="B9" s="76"/>
      <c r="C9" s="76"/>
      <c r="D9" s="76"/>
      <c r="E9" s="76"/>
    </row>
    <row r="10" spans="1:5" ht="22.5" customHeight="1" x14ac:dyDescent="0.25">
      <c r="A10" s="78" t="s">
        <v>14</v>
      </c>
      <c r="B10" s="79"/>
      <c r="C10" s="79"/>
      <c r="D10" s="79"/>
      <c r="E10" s="79"/>
    </row>
    <row r="11" spans="1:5" ht="34.5" customHeight="1" x14ac:dyDescent="0.25">
      <c r="A11" s="76" t="s">
        <v>45</v>
      </c>
      <c r="B11" s="76"/>
      <c r="C11" s="76"/>
      <c r="D11" s="76"/>
      <c r="E11" s="76"/>
    </row>
    <row r="12" spans="1:5" ht="18" customHeight="1" x14ac:dyDescent="0.25">
      <c r="A12" s="70" t="s">
        <v>15</v>
      </c>
      <c r="B12" s="71"/>
      <c r="C12" s="71"/>
      <c r="D12" s="71"/>
      <c r="E12" s="71"/>
    </row>
    <row r="13" spans="1:5" ht="15" customHeight="1" x14ac:dyDescent="0.25">
      <c r="A13" s="76" t="s">
        <v>24</v>
      </c>
      <c r="B13" s="76"/>
      <c r="C13" s="76"/>
      <c r="D13" s="76"/>
      <c r="E13" s="76"/>
    </row>
    <row r="14" spans="1:5" ht="15" customHeight="1" x14ac:dyDescent="0.25">
      <c r="A14" s="70" t="s">
        <v>2</v>
      </c>
      <c r="B14" s="71"/>
      <c r="C14" s="71"/>
      <c r="D14" s="71"/>
      <c r="E14" s="71"/>
    </row>
    <row r="15" spans="1:5" ht="18.75" customHeight="1" x14ac:dyDescent="0.25">
      <c r="A15" s="76" t="s">
        <v>47</v>
      </c>
      <c r="B15" s="76"/>
      <c r="C15" s="76"/>
      <c r="D15" s="76"/>
      <c r="E15" s="76"/>
    </row>
    <row r="16" spans="1:5" ht="20.25" customHeight="1" x14ac:dyDescent="0.25">
      <c r="A16" s="70" t="s">
        <v>16</v>
      </c>
      <c r="B16" s="71"/>
      <c r="C16" s="71"/>
      <c r="D16" s="71"/>
      <c r="E16" s="71"/>
    </row>
    <row r="17" spans="1:7" ht="36.75" customHeight="1" x14ac:dyDescent="0.25">
      <c r="A17" s="76" t="s">
        <v>17</v>
      </c>
      <c r="B17" s="76"/>
      <c r="C17" s="76"/>
      <c r="D17" s="76"/>
      <c r="E17" s="76"/>
    </row>
    <row r="18" spans="1:7" ht="69" customHeight="1" x14ac:dyDescent="0.25">
      <c r="A18" s="76" t="s">
        <v>46</v>
      </c>
      <c r="B18" s="76"/>
      <c r="C18" s="76"/>
      <c r="D18" s="76"/>
      <c r="E18" s="76"/>
    </row>
    <row r="19" spans="1:7" ht="35.25" customHeight="1" x14ac:dyDescent="0.25">
      <c r="A19" s="81" t="s">
        <v>38</v>
      </c>
      <c r="B19" s="81"/>
      <c r="C19" s="81"/>
      <c r="D19" s="81"/>
      <c r="E19" s="81"/>
    </row>
    <row r="20" spans="1:7" ht="19.5" customHeight="1" x14ac:dyDescent="0.25">
      <c r="A20" s="81"/>
      <c r="B20" s="81"/>
      <c r="C20" s="81"/>
      <c r="D20" s="81"/>
      <c r="E20" s="81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13.81</v>
      </c>
      <c r="E22" s="8">
        <f>D22*F20*G20</f>
        <v>174681.30899999998</v>
      </c>
    </row>
    <row r="23" spans="1:7" x14ac:dyDescent="0.25">
      <c r="A23" s="7" t="s">
        <v>36</v>
      </c>
      <c r="B23" s="9" t="s">
        <v>25</v>
      </c>
      <c r="C23" s="3" t="s">
        <v>4</v>
      </c>
      <c r="D23" s="3">
        <v>6.51</v>
      </c>
      <c r="E23" s="8">
        <f>D23*F20*G20</f>
        <v>82344.338999999978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62</v>
      </c>
      <c r="C25" s="3" t="s">
        <v>28</v>
      </c>
      <c r="D25" s="3"/>
      <c r="E25" s="8">
        <v>11039.98</v>
      </c>
    </row>
    <row r="26" spans="1:7" x14ac:dyDescent="0.25">
      <c r="A26" s="7" t="s">
        <v>42</v>
      </c>
      <c r="B26" s="9" t="s">
        <v>62</v>
      </c>
      <c r="C26" s="3" t="s">
        <v>28</v>
      </c>
      <c r="D26" s="3"/>
      <c r="E26" s="8">
        <v>17058.990000000002</v>
      </c>
    </row>
    <row r="27" spans="1:7" x14ac:dyDescent="0.25">
      <c r="A27" s="7" t="s">
        <v>41</v>
      </c>
      <c r="B27" s="9" t="s">
        <v>62</v>
      </c>
      <c r="C27" s="3" t="s">
        <v>28</v>
      </c>
      <c r="D27" s="3"/>
      <c r="E27" s="8">
        <v>8463.1299999999992</v>
      </c>
    </row>
    <row r="28" spans="1:7" x14ac:dyDescent="0.25">
      <c r="A28" s="7" t="s">
        <v>27</v>
      </c>
      <c r="B28" s="9" t="s">
        <v>62</v>
      </c>
      <c r="C28" s="3" t="s">
        <v>28</v>
      </c>
      <c r="D28" s="3"/>
      <c r="E28" s="8">
        <v>159.16999999999999</v>
      </c>
    </row>
    <row r="29" spans="1:7" x14ac:dyDescent="0.25">
      <c r="A29" s="7" t="s">
        <v>52</v>
      </c>
      <c r="B29" s="9" t="s">
        <v>62</v>
      </c>
      <c r="C29" s="3" t="s">
        <v>28</v>
      </c>
      <c r="D29" s="3"/>
      <c r="E29" s="8">
        <v>117.29</v>
      </c>
    </row>
    <row r="30" spans="1:7" ht="45" x14ac:dyDescent="0.25">
      <c r="A30" s="34" t="s">
        <v>65</v>
      </c>
      <c r="B30" s="9" t="s">
        <v>67</v>
      </c>
      <c r="C30" s="3" t="s">
        <v>50</v>
      </c>
      <c r="D30" s="3">
        <v>8</v>
      </c>
      <c r="E30" s="8">
        <f>D30*333.76</f>
        <v>2670.08</v>
      </c>
    </row>
    <row r="31" spans="1:7" ht="30" x14ac:dyDescent="0.25">
      <c r="A31" s="35" t="s">
        <v>66</v>
      </c>
      <c r="B31" s="9" t="s">
        <v>67</v>
      </c>
      <c r="C31" s="3" t="s">
        <v>50</v>
      </c>
      <c r="D31" s="3">
        <v>16</v>
      </c>
      <c r="E31" s="20">
        <f>D31*333.76</f>
        <v>5340.16</v>
      </c>
    </row>
    <row r="32" spans="1:7" s="14" customFormat="1" ht="14.25" x14ac:dyDescent="0.2">
      <c r="A32" s="10" t="s">
        <v>26</v>
      </c>
      <c r="B32" s="11"/>
      <c r="C32" s="12"/>
      <c r="D32" s="12"/>
      <c r="E32" s="13">
        <f>SUM(E22:E31)</f>
        <v>301874.44799999992</v>
      </c>
    </row>
    <row r="34" spans="1:5" ht="34.5" customHeight="1" x14ac:dyDescent="0.25">
      <c r="A34" s="82" t="s">
        <v>68</v>
      </c>
      <c r="B34" s="82"/>
      <c r="C34" s="82"/>
      <c r="D34" s="82"/>
      <c r="E34" s="82"/>
    </row>
    <row r="35" spans="1:5" ht="32.25" customHeight="1" x14ac:dyDescent="0.25">
      <c r="A35" s="76" t="s">
        <v>21</v>
      </c>
      <c r="B35" s="76"/>
      <c r="C35" s="76"/>
      <c r="D35" s="76"/>
      <c r="E35" s="76"/>
    </row>
    <row r="36" spans="1:5" x14ac:dyDescent="0.25">
      <c r="A36" s="76" t="s">
        <v>20</v>
      </c>
      <c r="B36" s="76"/>
      <c r="C36" s="76"/>
      <c r="D36" s="76"/>
      <c r="E36" s="76"/>
    </row>
    <row r="37" spans="1:5" ht="33" customHeight="1" x14ac:dyDescent="0.25">
      <c r="A37" s="76" t="s">
        <v>29</v>
      </c>
      <c r="B37" s="76"/>
      <c r="C37" s="76"/>
      <c r="D37" s="76"/>
      <c r="E37" s="76"/>
    </row>
    <row r="38" spans="1:5" x14ac:dyDescent="0.25">
      <c r="A38" s="76" t="s">
        <v>18</v>
      </c>
      <c r="B38" s="76"/>
      <c r="C38" s="76"/>
      <c r="D38" s="76"/>
      <c r="E38" s="76"/>
    </row>
    <row r="39" spans="1:5" x14ac:dyDescent="0.25">
      <c r="A39" s="80" t="s">
        <v>5</v>
      </c>
      <c r="B39" s="80"/>
      <c r="C39" s="80"/>
      <c r="D39" s="80"/>
      <c r="E39" s="80"/>
    </row>
    <row r="40" spans="1:5" x14ac:dyDescent="0.25">
      <c r="A40" s="76" t="s">
        <v>18</v>
      </c>
      <c r="B40" s="76"/>
      <c r="C40" s="76"/>
      <c r="D40" s="76"/>
      <c r="E40" s="76"/>
    </row>
    <row r="41" spans="1:5" x14ac:dyDescent="0.25">
      <c r="A41" s="83" t="s">
        <v>48</v>
      </c>
      <c r="B41" s="83"/>
      <c r="C41" s="83"/>
      <c r="D41" s="83"/>
      <c r="E41" s="5"/>
    </row>
    <row r="42" spans="1:5" x14ac:dyDescent="0.25">
      <c r="B42" s="84" t="s">
        <v>19</v>
      </c>
      <c r="C42" s="84"/>
      <c r="D42" s="84"/>
      <c r="E42" s="6" t="s">
        <v>6</v>
      </c>
    </row>
    <row r="43" spans="1:5" x14ac:dyDescent="0.25">
      <c r="A43" s="28"/>
      <c r="B43" s="28"/>
      <c r="C43" s="28"/>
      <c r="D43" s="28"/>
      <c r="E43" s="28"/>
    </row>
    <row r="44" spans="1:5" x14ac:dyDescent="0.25">
      <c r="A44" s="85" t="s">
        <v>39</v>
      </c>
      <c r="B44" s="85"/>
      <c r="C44" s="85"/>
      <c r="D44" s="85"/>
      <c r="E44" s="5"/>
    </row>
    <row r="45" spans="1:5" x14ac:dyDescent="0.25">
      <c r="B45" s="84" t="s">
        <v>19</v>
      </c>
      <c r="C45" s="84"/>
      <c r="D45" s="84"/>
      <c r="E45" s="6" t="s">
        <v>6</v>
      </c>
    </row>
    <row r="47" spans="1:5" x14ac:dyDescent="0.25">
      <c r="A47" s="24" t="s">
        <v>51</v>
      </c>
    </row>
    <row r="48" spans="1:5" x14ac:dyDescent="0.25">
      <c r="A48" s="14" t="s">
        <v>30</v>
      </c>
    </row>
    <row r="49" spans="1:2" x14ac:dyDescent="0.25">
      <c r="A49" s="2" t="s">
        <v>33</v>
      </c>
      <c r="B49" s="15">
        <f>'1кв'!B54</f>
        <v>23842.392000000051</v>
      </c>
    </row>
    <row r="50" spans="1:2" x14ac:dyDescent="0.25">
      <c r="A50" s="2" t="s">
        <v>64</v>
      </c>
      <c r="B50" s="16"/>
    </row>
    <row r="51" spans="1:2" ht="30" x14ac:dyDescent="0.25">
      <c r="A51" s="30" t="s">
        <v>44</v>
      </c>
      <c r="B51" s="16">
        <v>323835.78000000003</v>
      </c>
    </row>
    <row r="52" spans="1:2" x14ac:dyDescent="0.25">
      <c r="A52" s="2" t="s">
        <v>40</v>
      </c>
      <c r="B52" s="16">
        <v>3416.22</v>
      </c>
    </row>
    <row r="53" spans="1:2" ht="30" x14ac:dyDescent="0.25">
      <c r="A53" s="30" t="s">
        <v>32</v>
      </c>
      <c r="B53" s="16">
        <f>E32</f>
        <v>301874.44799999992</v>
      </c>
    </row>
    <row r="54" spans="1:2" x14ac:dyDescent="0.25">
      <c r="A54" s="17" t="s">
        <v>31</v>
      </c>
      <c r="B54" s="18">
        <f>B49+B51+B52-B53</f>
        <v>49219.944000000134</v>
      </c>
    </row>
    <row r="56" spans="1:2" x14ac:dyDescent="0.25">
      <c r="B56" s="2">
        <v>36838.75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40:E40"/>
    <mergeCell ref="A41:D41"/>
    <mergeCell ref="B42:D42"/>
    <mergeCell ref="A44:D44"/>
    <mergeCell ref="B45:D45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2" zoomScaleSheetLayoutView="100" workbookViewId="0">
      <selection activeCell="A30" sqref="A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75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4"/>
      <c r="C4" s="4"/>
      <c r="D4" s="22"/>
      <c r="E4" s="23" t="s">
        <v>76</v>
      </c>
    </row>
    <row r="5" spans="1:5" x14ac:dyDescent="0.25">
      <c r="A5" s="32"/>
      <c r="B5" s="4"/>
      <c r="C5" s="4"/>
      <c r="D5" s="4"/>
      <c r="E5" s="4"/>
    </row>
    <row r="6" spans="1:5" ht="15" customHeight="1" x14ac:dyDescent="0.25">
      <c r="A6" s="76" t="s">
        <v>0</v>
      </c>
      <c r="B6" s="76"/>
      <c r="C6" s="76"/>
      <c r="D6" s="76"/>
      <c r="E6" s="76"/>
    </row>
    <row r="7" spans="1:5" ht="17.25" customHeight="1" x14ac:dyDescent="0.25">
      <c r="A7" s="77" t="s">
        <v>37</v>
      </c>
      <c r="B7" s="77"/>
      <c r="C7" s="77"/>
      <c r="D7" s="77"/>
      <c r="E7" s="77"/>
    </row>
    <row r="8" spans="1:5" ht="17.25" customHeight="1" x14ac:dyDescent="0.25">
      <c r="A8" s="70" t="s">
        <v>1</v>
      </c>
      <c r="B8" s="70"/>
      <c r="C8" s="70"/>
      <c r="D8" s="70"/>
      <c r="E8" s="70"/>
    </row>
    <row r="9" spans="1:5" ht="14.25" customHeight="1" x14ac:dyDescent="0.25">
      <c r="A9" s="76" t="s">
        <v>49</v>
      </c>
      <c r="B9" s="76"/>
      <c r="C9" s="76"/>
      <c r="D9" s="76"/>
      <c r="E9" s="76"/>
    </row>
    <row r="10" spans="1:5" ht="22.5" customHeight="1" x14ac:dyDescent="0.25">
      <c r="A10" s="78" t="s">
        <v>14</v>
      </c>
      <c r="B10" s="79"/>
      <c r="C10" s="79"/>
      <c r="D10" s="79"/>
      <c r="E10" s="79"/>
    </row>
    <row r="11" spans="1:5" ht="34.5" customHeight="1" x14ac:dyDescent="0.25">
      <c r="A11" s="76" t="s">
        <v>45</v>
      </c>
      <c r="B11" s="76"/>
      <c r="C11" s="76"/>
      <c r="D11" s="76"/>
      <c r="E11" s="76"/>
    </row>
    <row r="12" spans="1:5" ht="18" customHeight="1" x14ac:dyDescent="0.25">
      <c r="A12" s="70" t="s">
        <v>15</v>
      </c>
      <c r="B12" s="71"/>
      <c r="C12" s="71"/>
      <c r="D12" s="71"/>
      <c r="E12" s="71"/>
    </row>
    <row r="13" spans="1:5" ht="15" customHeight="1" x14ac:dyDescent="0.25">
      <c r="A13" s="76" t="s">
        <v>24</v>
      </c>
      <c r="B13" s="76"/>
      <c r="C13" s="76"/>
      <c r="D13" s="76"/>
      <c r="E13" s="76"/>
    </row>
    <row r="14" spans="1:5" ht="15" customHeight="1" x14ac:dyDescent="0.25">
      <c r="A14" s="70" t="s">
        <v>2</v>
      </c>
      <c r="B14" s="71"/>
      <c r="C14" s="71"/>
      <c r="D14" s="71"/>
      <c r="E14" s="71"/>
    </row>
    <row r="15" spans="1:5" ht="18.75" customHeight="1" x14ac:dyDescent="0.25">
      <c r="A15" s="76" t="s">
        <v>47</v>
      </c>
      <c r="B15" s="76"/>
      <c r="C15" s="76"/>
      <c r="D15" s="76"/>
      <c r="E15" s="76"/>
    </row>
    <row r="16" spans="1:5" ht="20.25" customHeight="1" x14ac:dyDescent="0.25">
      <c r="A16" s="70" t="s">
        <v>16</v>
      </c>
      <c r="B16" s="71"/>
      <c r="C16" s="71"/>
      <c r="D16" s="71"/>
      <c r="E16" s="71"/>
    </row>
    <row r="17" spans="1:7" ht="36.75" customHeight="1" x14ac:dyDescent="0.25">
      <c r="A17" s="76" t="s">
        <v>17</v>
      </c>
      <c r="B17" s="76"/>
      <c r="C17" s="76"/>
      <c r="D17" s="76"/>
      <c r="E17" s="76"/>
    </row>
    <row r="18" spans="1:7" ht="69" customHeight="1" x14ac:dyDescent="0.25">
      <c r="A18" s="76" t="s">
        <v>46</v>
      </c>
      <c r="B18" s="76"/>
      <c r="C18" s="76"/>
      <c r="D18" s="76"/>
      <c r="E18" s="76"/>
    </row>
    <row r="19" spans="1:7" ht="35.25" customHeight="1" x14ac:dyDescent="0.25">
      <c r="A19" s="81" t="s">
        <v>38</v>
      </c>
      <c r="B19" s="81"/>
      <c r="C19" s="81"/>
      <c r="D19" s="81"/>
      <c r="E19" s="81"/>
    </row>
    <row r="20" spans="1:7" ht="19.5" customHeight="1" x14ac:dyDescent="0.25">
      <c r="A20" s="81"/>
      <c r="B20" s="81"/>
      <c r="C20" s="81"/>
      <c r="D20" s="81"/>
      <c r="E20" s="81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14.38</v>
      </c>
      <c r="E22" s="8">
        <f>D22*F20*G20</f>
        <v>181891.18199999997</v>
      </c>
    </row>
    <row r="23" spans="1:7" x14ac:dyDescent="0.25">
      <c r="A23" s="7" t="s">
        <v>36</v>
      </c>
      <c r="B23" s="9" t="s">
        <v>25</v>
      </c>
      <c r="C23" s="3" t="s">
        <v>4</v>
      </c>
      <c r="D23" s="3">
        <v>7.13</v>
      </c>
      <c r="E23" s="8">
        <f>D23*F20*G20</f>
        <v>90186.656999999977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39">
        <v>0</v>
      </c>
    </row>
    <row r="25" spans="1:7" x14ac:dyDescent="0.25">
      <c r="A25" s="7" t="s">
        <v>43</v>
      </c>
      <c r="B25" s="9" t="s">
        <v>63</v>
      </c>
      <c r="C25" s="3" t="s">
        <v>28</v>
      </c>
      <c r="D25" s="3"/>
      <c r="E25" s="8">
        <v>9805.06</v>
      </c>
    </row>
    <row r="26" spans="1:7" x14ac:dyDescent="0.25">
      <c r="A26" s="7" t="s">
        <v>42</v>
      </c>
      <c r="B26" s="9" t="s">
        <v>63</v>
      </c>
      <c r="C26" s="3" t="s">
        <v>28</v>
      </c>
      <c r="D26" s="3"/>
      <c r="E26" s="8">
        <v>14403.36</v>
      </c>
    </row>
    <row r="27" spans="1:7" x14ac:dyDescent="0.25">
      <c r="A27" s="7" t="s">
        <v>41</v>
      </c>
      <c r="B27" s="9" t="s">
        <v>63</v>
      </c>
      <c r="C27" s="3" t="s">
        <v>28</v>
      </c>
      <c r="D27" s="3"/>
      <c r="E27" s="8">
        <v>7297.24</v>
      </c>
    </row>
    <row r="28" spans="1:7" x14ac:dyDescent="0.25">
      <c r="A28" s="7" t="s">
        <v>27</v>
      </c>
      <c r="B28" s="9" t="s">
        <v>63</v>
      </c>
      <c r="C28" s="3" t="s">
        <v>28</v>
      </c>
      <c r="D28" s="3"/>
      <c r="E28" s="8">
        <f>396+3669</f>
        <v>4065</v>
      </c>
    </row>
    <row r="29" spans="1:7" x14ac:dyDescent="0.25">
      <c r="A29" s="7" t="s">
        <v>52</v>
      </c>
      <c r="B29" s="9" t="s">
        <v>63</v>
      </c>
      <c r="C29" s="3" t="s">
        <v>28</v>
      </c>
      <c r="D29" s="3"/>
      <c r="E29" s="8">
        <f>82.06+41.03+41.03</f>
        <v>164.12</v>
      </c>
    </row>
    <row r="30" spans="1:7" ht="30" x14ac:dyDescent="0.25">
      <c r="A30" s="35" t="s">
        <v>69</v>
      </c>
      <c r="B30" s="9" t="s">
        <v>71</v>
      </c>
      <c r="C30" s="3" t="s">
        <v>28</v>
      </c>
      <c r="D30" s="3"/>
      <c r="E30" s="8">
        <v>8149.77</v>
      </c>
    </row>
    <row r="31" spans="1:7" x14ac:dyDescent="0.25">
      <c r="A31" s="35" t="s">
        <v>70</v>
      </c>
      <c r="B31" s="9" t="s">
        <v>71</v>
      </c>
      <c r="C31" s="3" t="s">
        <v>72</v>
      </c>
      <c r="D31" s="3">
        <v>4</v>
      </c>
      <c r="E31" s="20">
        <f>D31*333.76</f>
        <v>1335.04</v>
      </c>
    </row>
    <row r="32" spans="1:7" s="14" customFormat="1" ht="14.25" x14ac:dyDescent="0.2">
      <c r="A32" s="10" t="s">
        <v>26</v>
      </c>
      <c r="B32" s="11"/>
      <c r="C32" s="12"/>
      <c r="D32" s="12"/>
      <c r="E32" s="13">
        <f>SUM(E22:E31)</f>
        <v>317297.42899999989</v>
      </c>
    </row>
    <row r="34" spans="1:5" ht="34.5" customHeight="1" x14ac:dyDescent="0.25">
      <c r="A34" s="82" t="s">
        <v>73</v>
      </c>
      <c r="B34" s="82"/>
      <c r="C34" s="82"/>
      <c r="D34" s="82"/>
      <c r="E34" s="82"/>
    </row>
    <row r="35" spans="1:5" ht="32.25" customHeight="1" x14ac:dyDescent="0.25">
      <c r="A35" s="76" t="s">
        <v>21</v>
      </c>
      <c r="B35" s="76"/>
      <c r="C35" s="76"/>
      <c r="D35" s="76"/>
      <c r="E35" s="76"/>
    </row>
    <row r="36" spans="1:5" x14ac:dyDescent="0.25">
      <c r="A36" s="76" t="s">
        <v>20</v>
      </c>
      <c r="B36" s="76"/>
      <c r="C36" s="76"/>
      <c r="D36" s="76"/>
      <c r="E36" s="76"/>
    </row>
    <row r="37" spans="1:5" ht="33" customHeight="1" x14ac:dyDescent="0.25">
      <c r="A37" s="76" t="s">
        <v>29</v>
      </c>
      <c r="B37" s="76"/>
      <c r="C37" s="76"/>
      <c r="D37" s="76"/>
      <c r="E37" s="76"/>
    </row>
    <row r="38" spans="1:5" x14ac:dyDescent="0.25">
      <c r="A38" s="76" t="s">
        <v>18</v>
      </c>
      <c r="B38" s="76"/>
      <c r="C38" s="76"/>
      <c r="D38" s="76"/>
      <c r="E38" s="76"/>
    </row>
    <row r="39" spans="1:5" x14ac:dyDescent="0.25">
      <c r="A39" s="80" t="s">
        <v>5</v>
      </c>
      <c r="B39" s="80"/>
      <c r="C39" s="80"/>
      <c r="D39" s="80"/>
      <c r="E39" s="80"/>
    </row>
    <row r="40" spans="1:5" x14ac:dyDescent="0.25">
      <c r="A40" s="76" t="s">
        <v>18</v>
      </c>
      <c r="B40" s="76"/>
      <c r="C40" s="76"/>
      <c r="D40" s="76"/>
      <c r="E40" s="76"/>
    </row>
    <row r="41" spans="1:5" x14ac:dyDescent="0.25">
      <c r="A41" s="83" t="s">
        <v>48</v>
      </c>
      <c r="B41" s="83"/>
      <c r="C41" s="83"/>
      <c r="D41" s="83"/>
      <c r="E41" s="5"/>
    </row>
    <row r="42" spans="1:5" x14ac:dyDescent="0.25">
      <c r="B42" s="84" t="s">
        <v>19</v>
      </c>
      <c r="C42" s="84"/>
      <c r="D42" s="84"/>
      <c r="E42" s="6" t="s">
        <v>6</v>
      </c>
    </row>
    <row r="43" spans="1:5" x14ac:dyDescent="0.25">
      <c r="A43" s="31"/>
      <c r="B43" s="31"/>
      <c r="C43" s="31"/>
      <c r="D43" s="31"/>
      <c r="E43" s="31"/>
    </row>
    <row r="44" spans="1:5" x14ac:dyDescent="0.25">
      <c r="A44" s="85" t="s">
        <v>39</v>
      </c>
      <c r="B44" s="85"/>
      <c r="C44" s="85"/>
      <c r="D44" s="85"/>
      <c r="E44" s="5"/>
    </row>
    <row r="45" spans="1:5" x14ac:dyDescent="0.25">
      <c r="B45" s="84" t="s">
        <v>19</v>
      </c>
      <c r="C45" s="84"/>
      <c r="D45" s="84"/>
      <c r="E45" s="6" t="s">
        <v>6</v>
      </c>
    </row>
    <row r="47" spans="1:5" x14ac:dyDescent="0.25">
      <c r="A47" s="24" t="s">
        <v>51</v>
      </c>
    </row>
    <row r="48" spans="1:5" x14ac:dyDescent="0.25">
      <c r="A48" s="14" t="s">
        <v>30</v>
      </c>
    </row>
    <row r="49" spans="1:2" x14ac:dyDescent="0.25">
      <c r="A49" s="2" t="s">
        <v>33</v>
      </c>
      <c r="B49" s="15">
        <f>'2кв'!B54</f>
        <v>49219.944000000134</v>
      </c>
    </row>
    <row r="50" spans="1:2" x14ac:dyDescent="0.25">
      <c r="A50" s="2" t="s">
        <v>74</v>
      </c>
      <c r="B50" s="16"/>
    </row>
    <row r="51" spans="1:2" ht="30" x14ac:dyDescent="0.25">
      <c r="A51" s="33" t="s">
        <v>44</v>
      </c>
      <c r="B51" s="16">
        <f>282296.03-23.69</f>
        <v>282272.34000000003</v>
      </c>
    </row>
    <row r="52" spans="1:2" x14ac:dyDescent="0.25">
      <c r="A52" s="2" t="s">
        <v>40</v>
      </c>
      <c r="B52" s="16">
        <v>6748.39</v>
      </c>
    </row>
    <row r="53" spans="1:2" ht="30" x14ac:dyDescent="0.25">
      <c r="A53" s="33" t="s">
        <v>32</v>
      </c>
      <c r="B53" s="16">
        <f>E32</f>
        <v>317297.42899999989</v>
      </c>
    </row>
    <row r="54" spans="1:2" x14ac:dyDescent="0.25">
      <c r="A54" s="17" t="s">
        <v>31</v>
      </c>
      <c r="B54" s="18">
        <f>B49+B51+B52-B53</f>
        <v>20943.245000000286</v>
      </c>
    </row>
    <row r="56" spans="1:2" x14ac:dyDescent="0.25">
      <c r="B56" s="2">
        <v>36838.75</v>
      </c>
    </row>
  </sheetData>
  <mergeCells count="29">
    <mergeCell ref="A40:E40"/>
    <mergeCell ref="A41:D41"/>
    <mergeCell ref="B42:D42"/>
    <mergeCell ref="A44:D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topLeftCell="A35" zoomScaleSheetLayoutView="100" workbookViewId="0">
      <selection activeCell="A33" sqref="A33:E3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2" t="s">
        <v>11</v>
      </c>
      <c r="B1" s="72"/>
      <c r="C1" s="72"/>
      <c r="D1" s="72"/>
      <c r="E1" s="72"/>
    </row>
    <row r="2" spans="1:5" ht="36.75" customHeight="1" x14ac:dyDescent="0.25">
      <c r="A2" s="73" t="s">
        <v>12</v>
      </c>
      <c r="B2" s="74"/>
      <c r="C2" s="74"/>
      <c r="D2" s="74"/>
      <c r="E2" s="74"/>
    </row>
    <row r="3" spans="1:5" x14ac:dyDescent="0.25">
      <c r="A3" s="75" t="s">
        <v>77</v>
      </c>
      <c r="B3" s="75"/>
      <c r="C3" s="75"/>
      <c r="D3" s="75"/>
      <c r="E3" s="75"/>
    </row>
    <row r="4" spans="1:5" s="1" customFormat="1" ht="15.75" x14ac:dyDescent="0.25">
      <c r="A4" s="19" t="s">
        <v>13</v>
      </c>
      <c r="B4" s="4"/>
      <c r="C4" s="4"/>
      <c r="D4" s="2"/>
      <c r="E4" s="23">
        <v>46022</v>
      </c>
    </row>
    <row r="5" spans="1:5" x14ac:dyDescent="0.25">
      <c r="A5" s="37"/>
      <c r="B5" s="4"/>
      <c r="C5" s="4"/>
      <c r="D5" s="4"/>
      <c r="E5" s="4"/>
    </row>
    <row r="6" spans="1:5" ht="15" customHeight="1" x14ac:dyDescent="0.25">
      <c r="A6" s="76" t="s">
        <v>0</v>
      </c>
      <c r="B6" s="76"/>
      <c r="C6" s="76"/>
      <c r="D6" s="76"/>
      <c r="E6" s="76"/>
    </row>
    <row r="7" spans="1:5" ht="17.25" customHeight="1" x14ac:dyDescent="0.25">
      <c r="A7" s="77" t="s">
        <v>37</v>
      </c>
      <c r="B7" s="77"/>
      <c r="C7" s="77"/>
      <c r="D7" s="77"/>
      <c r="E7" s="77"/>
    </row>
    <row r="8" spans="1:5" ht="17.25" customHeight="1" x14ac:dyDescent="0.25">
      <c r="A8" s="70" t="s">
        <v>1</v>
      </c>
      <c r="B8" s="70"/>
      <c r="C8" s="70"/>
      <c r="D8" s="70"/>
      <c r="E8" s="70"/>
    </row>
    <row r="9" spans="1:5" ht="14.25" customHeight="1" x14ac:dyDescent="0.25">
      <c r="A9" s="76" t="s">
        <v>49</v>
      </c>
      <c r="B9" s="76"/>
      <c r="C9" s="76"/>
      <c r="D9" s="76"/>
      <c r="E9" s="76"/>
    </row>
    <row r="10" spans="1:5" ht="22.5" customHeight="1" x14ac:dyDescent="0.25">
      <c r="A10" s="78" t="s">
        <v>14</v>
      </c>
      <c r="B10" s="79"/>
      <c r="C10" s="79"/>
      <c r="D10" s="79"/>
      <c r="E10" s="79"/>
    </row>
    <row r="11" spans="1:5" ht="34.5" customHeight="1" x14ac:dyDescent="0.25">
      <c r="A11" s="76" t="s">
        <v>45</v>
      </c>
      <c r="B11" s="76"/>
      <c r="C11" s="76"/>
      <c r="D11" s="76"/>
      <c r="E11" s="76"/>
    </row>
    <row r="12" spans="1:5" ht="18" customHeight="1" x14ac:dyDescent="0.25">
      <c r="A12" s="70" t="s">
        <v>15</v>
      </c>
      <c r="B12" s="71"/>
      <c r="C12" s="71"/>
      <c r="D12" s="71"/>
      <c r="E12" s="71"/>
    </row>
    <row r="13" spans="1:5" ht="15" customHeight="1" x14ac:dyDescent="0.25">
      <c r="A13" s="76" t="s">
        <v>24</v>
      </c>
      <c r="B13" s="76"/>
      <c r="C13" s="76"/>
      <c r="D13" s="76"/>
      <c r="E13" s="76"/>
    </row>
    <row r="14" spans="1:5" ht="15" customHeight="1" x14ac:dyDescent="0.25">
      <c r="A14" s="70" t="s">
        <v>2</v>
      </c>
      <c r="B14" s="71"/>
      <c r="C14" s="71"/>
      <c r="D14" s="71"/>
      <c r="E14" s="71"/>
    </row>
    <row r="15" spans="1:5" ht="18.75" customHeight="1" x14ac:dyDescent="0.25">
      <c r="A15" s="76" t="s">
        <v>47</v>
      </c>
      <c r="B15" s="76"/>
      <c r="C15" s="76"/>
      <c r="D15" s="76"/>
      <c r="E15" s="76"/>
    </row>
    <row r="16" spans="1:5" ht="20.25" customHeight="1" x14ac:dyDescent="0.25">
      <c r="A16" s="70" t="s">
        <v>16</v>
      </c>
      <c r="B16" s="71"/>
      <c r="C16" s="71"/>
      <c r="D16" s="71"/>
      <c r="E16" s="71"/>
    </row>
    <row r="17" spans="1:7" ht="36.75" customHeight="1" x14ac:dyDescent="0.25">
      <c r="A17" s="76" t="s">
        <v>17</v>
      </c>
      <c r="B17" s="76"/>
      <c r="C17" s="76"/>
      <c r="D17" s="76"/>
      <c r="E17" s="76"/>
    </row>
    <row r="18" spans="1:7" ht="69" customHeight="1" x14ac:dyDescent="0.25">
      <c r="A18" s="76" t="s">
        <v>46</v>
      </c>
      <c r="B18" s="76"/>
      <c r="C18" s="76"/>
      <c r="D18" s="76"/>
      <c r="E18" s="76"/>
    </row>
    <row r="19" spans="1:7" ht="35.25" customHeight="1" x14ac:dyDescent="0.25">
      <c r="A19" s="81" t="s">
        <v>38</v>
      </c>
      <c r="B19" s="81"/>
      <c r="C19" s="81"/>
      <c r="D19" s="81"/>
      <c r="E19" s="81"/>
    </row>
    <row r="20" spans="1:7" ht="19.5" customHeight="1" x14ac:dyDescent="0.25">
      <c r="A20" s="81"/>
      <c r="B20" s="81"/>
      <c r="C20" s="81"/>
      <c r="D20" s="81"/>
      <c r="E20" s="81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14.38</v>
      </c>
      <c r="E22" s="8">
        <f>D22*F20*G20</f>
        <v>181891.18199999997</v>
      </c>
    </row>
    <row r="23" spans="1:7" x14ac:dyDescent="0.25">
      <c r="A23" s="7" t="s">
        <v>36</v>
      </c>
      <c r="B23" s="9" t="s">
        <v>25</v>
      </c>
      <c r="C23" s="3" t="s">
        <v>4</v>
      </c>
      <c r="D23" s="3">
        <v>7.13</v>
      </c>
      <c r="E23" s="8">
        <f>D23*F20*G20</f>
        <v>90186.656999999977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39">
        <v>0</v>
      </c>
    </row>
    <row r="25" spans="1:7" x14ac:dyDescent="0.25">
      <c r="A25" s="7" t="s">
        <v>43</v>
      </c>
      <c r="B25" s="9" t="s">
        <v>78</v>
      </c>
      <c r="C25" s="3" t="s">
        <v>28</v>
      </c>
      <c r="D25" s="3"/>
      <c r="E25" s="8">
        <f>1880.41+3898.1+2721.12</f>
        <v>8499.630000000001</v>
      </c>
    </row>
    <row r="26" spans="1:7" x14ac:dyDescent="0.25">
      <c r="A26" s="7" t="s">
        <v>42</v>
      </c>
      <c r="B26" s="9" t="s">
        <v>78</v>
      </c>
      <c r="C26" s="3" t="s">
        <v>28</v>
      </c>
      <c r="D26" s="3"/>
      <c r="E26" s="8">
        <f>5996.96+4357.12+3469.12</f>
        <v>13823.2</v>
      </c>
    </row>
    <row r="27" spans="1:7" x14ac:dyDescent="0.25">
      <c r="A27" s="7" t="s">
        <v>41</v>
      </c>
      <c r="B27" s="9" t="s">
        <v>78</v>
      </c>
      <c r="C27" s="3" t="s">
        <v>28</v>
      </c>
      <c r="D27" s="3"/>
      <c r="E27" s="8">
        <f>2025.14+2901.08+1399.46</f>
        <v>6325.68</v>
      </c>
      <c r="F27" s="90"/>
    </row>
    <row r="28" spans="1:7" x14ac:dyDescent="0.25">
      <c r="A28" s="7" t="s">
        <v>27</v>
      </c>
      <c r="B28" s="9" t="s">
        <v>78</v>
      </c>
      <c r="C28" s="3" t="s">
        <v>28</v>
      </c>
      <c r="D28" s="3"/>
      <c r="E28" s="8">
        <f>4166.13</f>
        <v>4166.13</v>
      </c>
    </row>
    <row r="29" spans="1:7" x14ac:dyDescent="0.25">
      <c r="A29" s="7" t="s">
        <v>52</v>
      </c>
      <c r="B29" s="9" t="s">
        <v>78</v>
      </c>
      <c r="C29" s="3" t="s">
        <v>28</v>
      </c>
      <c r="D29" s="3"/>
      <c r="E29" s="8">
        <v>0</v>
      </c>
    </row>
    <row r="30" spans="1:7" ht="30" x14ac:dyDescent="0.25">
      <c r="A30" s="35" t="s">
        <v>102</v>
      </c>
      <c r="B30" s="9" t="s">
        <v>104</v>
      </c>
      <c r="C30" s="3" t="s">
        <v>103</v>
      </c>
      <c r="D30" s="3">
        <v>5</v>
      </c>
      <c r="E30" s="8">
        <f>D30*333.76</f>
        <v>1668.8</v>
      </c>
    </row>
    <row r="31" spans="1:7" s="14" customFormat="1" ht="14.25" x14ac:dyDescent="0.2">
      <c r="A31" s="10" t="s">
        <v>26</v>
      </c>
      <c r="B31" s="11"/>
      <c r="C31" s="12"/>
      <c r="D31" s="12"/>
      <c r="E31" s="13">
        <f>SUM(E22:E30)</f>
        <v>306561.27899999992</v>
      </c>
    </row>
    <row r="33" spans="1:5" ht="34.5" customHeight="1" x14ac:dyDescent="0.25">
      <c r="A33" s="82" t="s">
        <v>105</v>
      </c>
      <c r="B33" s="82"/>
      <c r="C33" s="82"/>
      <c r="D33" s="82"/>
      <c r="E33" s="82"/>
    </row>
    <row r="34" spans="1:5" ht="32.25" customHeight="1" x14ac:dyDescent="0.25">
      <c r="A34" s="76" t="s">
        <v>21</v>
      </c>
      <c r="B34" s="76"/>
      <c r="C34" s="76"/>
      <c r="D34" s="76"/>
      <c r="E34" s="76"/>
    </row>
    <row r="35" spans="1:5" x14ac:dyDescent="0.25">
      <c r="A35" s="76" t="s">
        <v>20</v>
      </c>
      <c r="B35" s="76"/>
      <c r="C35" s="76"/>
      <c r="D35" s="76"/>
      <c r="E35" s="76"/>
    </row>
    <row r="36" spans="1:5" ht="33" customHeight="1" x14ac:dyDescent="0.25">
      <c r="A36" s="76" t="s">
        <v>29</v>
      </c>
      <c r="B36" s="76"/>
      <c r="C36" s="76"/>
      <c r="D36" s="76"/>
      <c r="E36" s="76"/>
    </row>
    <row r="37" spans="1:5" x14ac:dyDescent="0.25">
      <c r="A37" s="76" t="s">
        <v>18</v>
      </c>
      <c r="B37" s="76"/>
      <c r="C37" s="76"/>
      <c r="D37" s="76"/>
      <c r="E37" s="76"/>
    </row>
    <row r="38" spans="1:5" x14ac:dyDescent="0.25">
      <c r="A38" s="80" t="s">
        <v>5</v>
      </c>
      <c r="B38" s="80"/>
      <c r="C38" s="80"/>
      <c r="D38" s="80"/>
      <c r="E38" s="80"/>
    </row>
    <row r="39" spans="1:5" x14ac:dyDescent="0.25">
      <c r="A39" s="76" t="s">
        <v>18</v>
      </c>
      <c r="B39" s="76"/>
      <c r="C39" s="76"/>
      <c r="D39" s="76"/>
      <c r="E39" s="76"/>
    </row>
    <row r="40" spans="1:5" x14ac:dyDescent="0.25">
      <c r="A40" s="83" t="s">
        <v>48</v>
      </c>
      <c r="B40" s="83"/>
      <c r="C40" s="83"/>
      <c r="D40" s="83"/>
      <c r="E40" s="5"/>
    </row>
    <row r="41" spans="1:5" x14ac:dyDescent="0.25">
      <c r="B41" s="84" t="s">
        <v>19</v>
      </c>
      <c r="C41" s="84"/>
      <c r="D41" s="84"/>
      <c r="E41" s="6" t="s">
        <v>6</v>
      </c>
    </row>
    <row r="42" spans="1:5" x14ac:dyDescent="0.25">
      <c r="A42" s="36"/>
      <c r="B42" s="36"/>
      <c r="C42" s="36"/>
      <c r="D42" s="36"/>
      <c r="E42" s="36"/>
    </row>
    <row r="43" spans="1:5" x14ac:dyDescent="0.25">
      <c r="A43" s="85" t="s">
        <v>39</v>
      </c>
      <c r="B43" s="85"/>
      <c r="C43" s="85"/>
      <c r="D43" s="85"/>
      <c r="E43" s="5"/>
    </row>
    <row r="44" spans="1:5" x14ac:dyDescent="0.25">
      <c r="B44" s="84" t="s">
        <v>19</v>
      </c>
      <c r="C44" s="84"/>
      <c r="D44" s="84"/>
      <c r="E44" s="6" t="s">
        <v>6</v>
      </c>
    </row>
    <row r="46" spans="1:5" x14ac:dyDescent="0.25">
      <c r="A46" s="24" t="s">
        <v>51</v>
      </c>
    </row>
    <row r="47" spans="1:5" x14ac:dyDescent="0.25">
      <c r="A47" s="14" t="s">
        <v>30</v>
      </c>
    </row>
    <row r="48" spans="1:5" x14ac:dyDescent="0.25">
      <c r="A48" s="2" t="s">
        <v>33</v>
      </c>
      <c r="B48" s="15">
        <f>'3кв'!B54</f>
        <v>20943.245000000286</v>
      </c>
    </row>
    <row r="49" spans="1:2" x14ac:dyDescent="0.25">
      <c r="A49" s="2" t="s">
        <v>106</v>
      </c>
      <c r="B49" s="16"/>
    </row>
    <row r="50" spans="1:2" ht="30" x14ac:dyDescent="0.25">
      <c r="A50" s="38" t="s">
        <v>44</v>
      </c>
      <c r="B50" s="16">
        <f>321300.98-280.51</f>
        <v>321020.46999999997</v>
      </c>
    </row>
    <row r="51" spans="1:2" x14ac:dyDescent="0.25">
      <c r="A51" s="2" t="s">
        <v>40</v>
      </c>
      <c r="B51" s="16">
        <v>7265.65</v>
      </c>
    </row>
    <row r="52" spans="1:2" ht="30" x14ac:dyDescent="0.25">
      <c r="A52" s="38" t="s">
        <v>32</v>
      </c>
      <c r="B52" s="16">
        <f>E31</f>
        <v>306561.27899999992</v>
      </c>
    </row>
    <row r="53" spans="1:2" x14ac:dyDescent="0.25">
      <c r="A53" s="17" t="s">
        <v>31</v>
      </c>
      <c r="B53" s="18">
        <f>B48+B50+B51-B52</f>
        <v>42668.086000000359</v>
      </c>
    </row>
    <row r="55" spans="1:2" x14ac:dyDescent="0.25">
      <c r="B55" s="2">
        <v>36838.75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39:E39"/>
    <mergeCell ref="A40:D40"/>
    <mergeCell ref="B41:D41"/>
    <mergeCell ref="A43:D43"/>
    <mergeCell ref="B44:D44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19" zoomScaleSheetLayoutView="100" workbookViewId="0">
      <selection activeCell="B30" sqref="B30:B32"/>
    </sheetView>
  </sheetViews>
  <sheetFormatPr defaultRowHeight="15.75" x14ac:dyDescent="0.25"/>
  <cols>
    <col min="1" max="1" width="10.5703125" style="41" customWidth="1"/>
    <col min="2" max="2" width="63.5703125" style="41" customWidth="1"/>
    <col min="3" max="3" width="16.140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87" t="s">
        <v>79</v>
      </c>
      <c r="B1" s="87"/>
      <c r="C1" s="87"/>
      <c r="D1" s="40"/>
    </row>
    <row r="2" spans="1:5" x14ac:dyDescent="0.25">
      <c r="A2" s="88" t="s">
        <v>80</v>
      </c>
      <c r="B2" s="88"/>
      <c r="C2" s="88"/>
      <c r="D2" s="42"/>
    </row>
    <row r="3" spans="1:5" x14ac:dyDescent="0.25">
      <c r="A3" s="88" t="s">
        <v>101</v>
      </c>
      <c r="B3" s="88"/>
      <c r="C3" s="88"/>
      <c r="D3" s="42"/>
    </row>
    <row r="4" spans="1:5" x14ac:dyDescent="0.25">
      <c r="A4" s="87" t="s">
        <v>81</v>
      </c>
      <c r="B4" s="87"/>
      <c r="C4" s="87"/>
      <c r="D4" s="40"/>
    </row>
    <row r="5" spans="1:5" x14ac:dyDescent="0.25">
      <c r="A5" s="89"/>
      <c r="B5" s="89"/>
      <c r="C5" s="89"/>
      <c r="D5" s="1"/>
    </row>
    <row r="6" spans="1:5" x14ac:dyDescent="0.25">
      <c r="A6" s="42"/>
      <c r="B6" s="43" t="s">
        <v>82</v>
      </c>
      <c r="C6" s="44">
        <f>'1кв'!B49</f>
        <v>36838.75</v>
      </c>
      <c r="D6" s="45"/>
    </row>
    <row r="7" spans="1:5" x14ac:dyDescent="0.25">
      <c r="A7" s="46" t="s">
        <v>83</v>
      </c>
      <c r="B7" s="43" t="s">
        <v>107</v>
      </c>
      <c r="C7" s="44"/>
      <c r="D7" s="45"/>
    </row>
    <row r="8" spans="1:5" x14ac:dyDescent="0.25">
      <c r="A8" s="42"/>
      <c r="B8" s="47" t="s">
        <v>84</v>
      </c>
      <c r="C8" s="44"/>
      <c r="D8" s="45"/>
    </row>
    <row r="9" spans="1:5" x14ac:dyDescent="0.25">
      <c r="A9" s="42"/>
      <c r="B9" s="48" t="s">
        <v>109</v>
      </c>
      <c r="C9" s="44"/>
      <c r="D9" s="45"/>
    </row>
    <row r="10" spans="1:5" x14ac:dyDescent="0.25">
      <c r="A10" s="42"/>
      <c r="B10" s="48" t="s">
        <v>108</v>
      </c>
      <c r="C10" s="44"/>
      <c r="D10" s="45"/>
    </row>
    <row r="11" spans="1:5" x14ac:dyDescent="0.25">
      <c r="A11" s="42"/>
      <c r="B11" s="48" t="s">
        <v>110</v>
      </c>
      <c r="C11" s="44"/>
      <c r="D11" s="45"/>
    </row>
    <row r="12" spans="1:5" x14ac:dyDescent="0.25">
      <c r="B12" s="49" t="s">
        <v>85</v>
      </c>
      <c r="C12" s="50">
        <f>'1кв'!B51+'2кв'!B51+'3кв'!B51+'4кв'!B50</f>
        <v>1197628.3800000001</v>
      </c>
      <c r="D12" s="51"/>
      <c r="E12" s="52"/>
    </row>
    <row r="13" spans="1:5" x14ac:dyDescent="0.25">
      <c r="A13" s="42"/>
      <c r="B13" s="53" t="s">
        <v>40</v>
      </c>
      <c r="C13" s="50">
        <f>'1кв'!B52+'2кв'!B52+'3кв'!B52+'4кв'!B51</f>
        <v>20656.260000000002</v>
      </c>
      <c r="D13" s="45"/>
    </row>
    <row r="14" spans="1:5" x14ac:dyDescent="0.25">
      <c r="A14" s="54"/>
      <c r="B14" s="49" t="s">
        <v>86</v>
      </c>
      <c r="C14" s="55">
        <f>SUM(C12:C13)</f>
        <v>1218284.6400000001</v>
      </c>
      <c r="D14" s="45"/>
    </row>
    <row r="15" spans="1:5" x14ac:dyDescent="0.25">
      <c r="A15" s="1"/>
      <c r="B15" s="86"/>
      <c r="C15" s="86"/>
      <c r="D15" s="56"/>
    </row>
    <row r="16" spans="1:5" x14ac:dyDescent="0.25">
      <c r="A16" s="57" t="s">
        <v>87</v>
      </c>
      <c r="B16" s="58" t="s">
        <v>88</v>
      </c>
      <c r="C16" s="50">
        <f>'1кв'!E22+'2кв'!E22+'3кв'!E22+'4кв'!E22</f>
        <v>713144.98199999984</v>
      </c>
      <c r="D16" s="56"/>
    </row>
    <row r="17" spans="1:5" x14ac:dyDescent="0.25">
      <c r="A17" s="57"/>
      <c r="B17" s="7" t="s">
        <v>36</v>
      </c>
      <c r="C17" s="50">
        <f>'1кв'!E23+'2кв'!E23+'3кв'!E23+'4кв'!E23</f>
        <v>345061.99199999991</v>
      </c>
      <c r="D17" s="56"/>
    </row>
    <row r="18" spans="1:5" x14ac:dyDescent="0.25">
      <c r="A18" s="57"/>
      <c r="B18" s="59" t="s">
        <v>89</v>
      </c>
      <c r="C18" s="50">
        <f>'1кв'!E24+'2кв'!E24+'3кв'!E24+'4кв'!E24</f>
        <v>0</v>
      </c>
      <c r="D18" s="56"/>
    </row>
    <row r="19" spans="1:5" x14ac:dyDescent="0.25">
      <c r="A19" s="57"/>
      <c r="B19" s="48" t="s">
        <v>90</v>
      </c>
      <c r="C19" s="50">
        <f>'1кв'!E25+'2кв'!E25+'3кв'!E25+'4кв'!E25</f>
        <v>39162.17</v>
      </c>
      <c r="D19" s="56"/>
    </row>
    <row r="20" spans="1:5" x14ac:dyDescent="0.25">
      <c r="A20" s="57"/>
      <c r="B20" s="48" t="s">
        <v>91</v>
      </c>
      <c r="C20" s="50">
        <f>'1кв'!E26+'2кв'!E26+'3кв'!E26+'4кв'!E26</f>
        <v>56089.05</v>
      </c>
      <c r="D20" s="56"/>
    </row>
    <row r="21" spans="1:5" x14ac:dyDescent="0.25">
      <c r="A21" s="57"/>
      <c r="B21" s="48" t="s">
        <v>92</v>
      </c>
      <c r="C21" s="50">
        <f>'1кв'!E27+'2кв'!E27+'3кв'!E27+'4кв'!E27</f>
        <v>29612.03</v>
      </c>
      <c r="D21" s="56"/>
    </row>
    <row r="22" spans="1:5" x14ac:dyDescent="0.25">
      <c r="A22" s="1"/>
      <c r="B22" s="48" t="s">
        <v>27</v>
      </c>
      <c r="C22" s="50">
        <f>'1кв'!E28+'2кв'!E28+'3кв'!E28+'4кв'!E28</f>
        <v>9272.2999999999993</v>
      </c>
      <c r="D22" s="56"/>
      <c r="E22" s="52"/>
    </row>
    <row r="23" spans="1:5" x14ac:dyDescent="0.25">
      <c r="A23" s="1"/>
      <c r="B23" s="60" t="s">
        <v>52</v>
      </c>
      <c r="C23" s="50">
        <f>'1кв'!E29+'2кв'!E29+'3кв'!E29+'4кв'!E29</f>
        <v>281.41000000000003</v>
      </c>
      <c r="D23" s="56"/>
      <c r="E23" s="52"/>
    </row>
    <row r="24" spans="1:5" x14ac:dyDescent="0.25">
      <c r="A24" s="57"/>
      <c r="B24" s="61" t="s">
        <v>111</v>
      </c>
      <c r="C24" s="50">
        <f>'1кв'!E30+'2кв'!E30+'2кв'!E31+'3кв'!E31+'4кв'!E30</f>
        <v>11681.599999999999</v>
      </c>
      <c r="D24" s="56"/>
    </row>
    <row r="25" spans="1:5" x14ac:dyDescent="0.25">
      <c r="A25" s="57"/>
      <c r="B25" s="47" t="s">
        <v>93</v>
      </c>
      <c r="C25" s="50">
        <f>'3кв'!E30</f>
        <v>8149.77</v>
      </c>
      <c r="D25" s="56"/>
    </row>
    <row r="26" spans="1:5" x14ac:dyDescent="0.25">
      <c r="A26" s="57"/>
      <c r="B26" s="47" t="s">
        <v>84</v>
      </c>
      <c r="C26" s="50"/>
      <c r="D26" s="56"/>
    </row>
    <row r="27" spans="1:5" x14ac:dyDescent="0.25">
      <c r="A27" s="57"/>
      <c r="B27" s="47" t="s">
        <v>69</v>
      </c>
      <c r="C27" s="50">
        <f>'3кв'!E30</f>
        <v>8149.77</v>
      </c>
      <c r="D27" s="56"/>
    </row>
    <row r="28" spans="1:5" x14ac:dyDescent="0.25">
      <c r="A28" s="57" t="s">
        <v>18</v>
      </c>
      <c r="B28" s="47"/>
      <c r="C28" s="50"/>
      <c r="D28" s="56"/>
    </row>
    <row r="29" spans="1:5" x14ac:dyDescent="0.25">
      <c r="A29" s="57"/>
      <c r="B29" s="47"/>
      <c r="C29" s="50"/>
      <c r="D29" s="56"/>
    </row>
    <row r="30" spans="1:5" x14ac:dyDescent="0.25">
      <c r="A30" s="1"/>
      <c r="B30" s="62" t="s">
        <v>94</v>
      </c>
      <c r="C30" s="63">
        <f>SUM(C16:C25)</f>
        <v>1212455.3039999998</v>
      </c>
      <c r="D30" s="56"/>
      <c r="E30" s="52"/>
    </row>
    <row r="31" spans="1:5" x14ac:dyDescent="0.25">
      <c r="A31" s="1"/>
      <c r="B31" s="62" t="s">
        <v>100</v>
      </c>
      <c r="C31" s="64">
        <f>C6+C14-C30</f>
        <v>42668.086000000359</v>
      </c>
      <c r="D31" s="56"/>
    </row>
    <row r="32" spans="1:5" x14ac:dyDescent="0.25">
      <c r="A32" s="1"/>
      <c r="B32" s="46"/>
      <c r="C32" s="46"/>
      <c r="D32" s="56"/>
    </row>
    <row r="33" spans="1:4" x14ac:dyDescent="0.25">
      <c r="A33" s="1"/>
      <c r="B33" s="65" t="s">
        <v>95</v>
      </c>
      <c r="C33" s="65"/>
      <c r="D33" s="56"/>
    </row>
    <row r="34" spans="1:4" x14ac:dyDescent="0.25">
      <c r="A34" s="1"/>
      <c r="B34" s="65" t="s">
        <v>96</v>
      </c>
      <c r="C34" s="66">
        <v>100737.96</v>
      </c>
      <c r="D34" s="56"/>
    </row>
    <row r="35" spans="1:4" x14ac:dyDescent="0.25">
      <c r="A35" s="1"/>
      <c r="B35" s="67" t="s">
        <v>112</v>
      </c>
      <c r="C35" s="68">
        <v>106843.64</v>
      </c>
      <c r="D35" s="56"/>
    </row>
    <row r="36" spans="1:4" x14ac:dyDescent="0.25">
      <c r="A36" s="1"/>
      <c r="B36" s="65" t="s">
        <v>97</v>
      </c>
      <c r="C36" s="69">
        <f>C35-C34</f>
        <v>6105.679999999993</v>
      </c>
      <c r="D36" s="56"/>
    </row>
    <row r="37" spans="1:4" x14ac:dyDescent="0.25">
      <c r="A37" s="1"/>
      <c r="B37" s="46"/>
      <c r="C37" s="46"/>
      <c r="D37" s="56"/>
    </row>
    <row r="38" spans="1:4" x14ac:dyDescent="0.25">
      <c r="A38" s="1" t="s">
        <v>98</v>
      </c>
      <c r="B38" s="46" t="s">
        <v>113</v>
      </c>
      <c r="C38" s="46"/>
      <c r="D38" s="56"/>
    </row>
    <row r="39" spans="1:4" x14ac:dyDescent="0.25">
      <c r="A39" s="1"/>
      <c r="B39" s="46" t="s">
        <v>114</v>
      </c>
      <c r="C39" s="46"/>
      <c r="D39" s="56"/>
    </row>
    <row r="40" spans="1:4" x14ac:dyDescent="0.25">
      <c r="A40" s="1"/>
      <c r="B40" s="46" t="s">
        <v>115</v>
      </c>
      <c r="C40" s="46"/>
      <c r="D40" s="56"/>
    </row>
    <row r="41" spans="1:4" x14ac:dyDescent="0.25">
      <c r="A41" s="1"/>
      <c r="B41" s="67"/>
      <c r="C41" s="46"/>
      <c r="D41" s="56"/>
    </row>
    <row r="42" spans="1:4" x14ac:dyDescent="0.25">
      <c r="A42" s="1"/>
      <c r="B42" s="46"/>
      <c r="C42" s="46"/>
      <c r="D42" s="56"/>
    </row>
    <row r="43" spans="1:4" x14ac:dyDescent="0.25">
      <c r="A43" s="1"/>
      <c r="B43" s="46" t="s">
        <v>99</v>
      </c>
      <c r="C43" s="46"/>
      <c r="D43" s="56"/>
    </row>
    <row r="44" spans="1:4" x14ac:dyDescent="0.25">
      <c r="A44" s="1"/>
      <c r="B44" s="46"/>
      <c r="C44" s="46"/>
      <c r="D44" s="56"/>
    </row>
    <row r="45" spans="1:4" x14ac:dyDescent="0.25">
      <c r="A45" s="1"/>
      <c r="B45" s="46"/>
      <c r="C45" s="46"/>
      <c r="D45" s="56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2026-02-25T12:28:40Z</dcterms:modified>
</cp:coreProperties>
</file>