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120" activeTab="3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'1кв'!$A$1:$E$53</definedName>
    <definedName name="_xlnm.Print_Area" localSheetId="1">'2кв'!$A$1:$E$52</definedName>
    <definedName name="_xlnm.Print_Area" localSheetId="2">'3кв'!$A$1:$E$52</definedName>
    <definedName name="_xlnm.Print_Area" localSheetId="3">'4кв'!$A$1:$E$52</definedName>
    <definedName name="_xlnm.Print_Area" localSheetId="4">отчет!$A$1:$C$40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32" l="1"/>
  <c r="C34" i="32"/>
  <c r="C22" i="32"/>
  <c r="C23" i="32"/>
  <c r="B49" i="31"/>
  <c r="E31" i="31"/>
  <c r="E24" i="31"/>
  <c r="E29" i="31"/>
  <c r="E30" i="31"/>
  <c r="E28" i="31"/>
  <c r="C26" i="32" l="1"/>
  <c r="C24" i="32"/>
  <c r="C21" i="32"/>
  <c r="C20" i="32"/>
  <c r="C19" i="32"/>
  <c r="C18" i="32"/>
  <c r="C17" i="32"/>
  <c r="C15" i="32"/>
  <c r="C28" i="32" s="1"/>
  <c r="C12" i="32"/>
  <c r="C6" i="32"/>
  <c r="C13" i="32" l="1"/>
  <c r="C29" i="32" l="1"/>
  <c r="B47" i="31" l="1"/>
  <c r="E22" i="31"/>
  <c r="E21" i="31"/>
  <c r="B50" i="31" s="1"/>
  <c r="B51" i="31" l="1"/>
  <c r="B49" i="30"/>
  <c r="E31" i="30"/>
  <c r="E29" i="30"/>
  <c r="E27" i="30"/>
  <c r="B49" i="29" l="1"/>
  <c r="E31" i="29"/>
  <c r="E30" i="29"/>
  <c r="E29" i="29"/>
  <c r="E22" i="30"/>
  <c r="E21" i="30"/>
  <c r="E21" i="29"/>
  <c r="B50" i="30" l="1"/>
  <c r="E22" i="29" l="1"/>
  <c r="B50" i="29" l="1"/>
  <c r="E22" i="28"/>
  <c r="E21" i="28"/>
  <c r="E31" i="28" l="1"/>
  <c r="B51" i="28" s="1"/>
  <c r="B52" i="28" s="1"/>
  <c r="B47" i="29" s="1"/>
  <c r="B51" i="29" s="1"/>
  <c r="B47" i="30" s="1"/>
  <c r="B51" i="30" s="1"/>
</calcChain>
</file>

<file path=xl/sharedStrings.xml><?xml version="1.0" encoding="utf-8"?>
<sst xmlns="http://schemas.openxmlformats.org/spreadsheetml/2006/main" count="328" uniqueCount="113">
  <si>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</si>
  <si>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</si>
  <si>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</si>
  <si>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</si>
  <si>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</si>
  <si>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</si>
  <si>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</si>
  <si>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</si>
  <si>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</si>
  <si>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</si>
  <si>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</si>
  <si>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</si>
  <si>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</si>
  <si>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</si>
  <si>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</si>
  <si>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</si>
  <si>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</si>
  <si>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</si>
  <si>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</si>
  <si>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</si>
  <si>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</si>
  <si>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постоянно</t>
  </si>
  <si>
    <t>Итого:</t>
  </si>
  <si>
    <t>г. Россошь, ул. Лизы Чайкиной, д. 1а/5</t>
  </si>
  <si>
    <t>Стоимость материалов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</si>
  <si>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</si>
  <si>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</si>
  <si>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</si>
  <si>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</si>
  <si>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1 квартал</t>
  </si>
  <si>
    <t>руб.</t>
  </si>
  <si>
    <t>Работы по содержанию и тек. ремонту</t>
  </si>
  <si>
    <t>Остаток на начало квартала</t>
  </si>
  <si>
    <t>определена приложением № 9 к договору</t>
  </si>
  <si>
    <t xml:space="preserve">Расходы по управлению МКД </t>
  </si>
  <si>
    <t xml:space="preserve">Услуги по содержанию многоквартирного дома </t>
  </si>
  <si>
    <t xml:space="preserve">именуемый в дальнейшем "Заказчик", в лице </t>
  </si>
  <si>
    <t>Услуги по дератизации и дезинфекции</t>
  </si>
  <si>
    <t xml:space="preserve">По заявке собственников </t>
  </si>
  <si>
    <t>холодная вода на СОИ</t>
  </si>
  <si>
    <t>электроэнергия на СОИ</t>
  </si>
  <si>
    <t>водоотведение на СОИ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</si>
  <si>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   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</si>
  <si>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</si>
  <si>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</si>
  <si>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№61  от   01.11.2015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</si>
  <si>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№1а/5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</si>
  <si>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 xml:space="preserve">Собственники МКД, в лице председателя совета дома 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</si>
  <si>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</si>
  <si>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</si>
  <si>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Полив</t>
  </si>
  <si>
    <t>Площадь квартир - 3159,1 м2</t>
  </si>
  <si>
    <t>за 1 квартал 2025 года</t>
  </si>
  <si>
    <t>31.03.2025 г.</t>
  </si>
  <si>
    <t xml:space="preserve">Изготовление инвентаря для укрытий </t>
  </si>
  <si>
    <t>март</t>
  </si>
  <si>
    <t xml:space="preserve">           2. Всего за период с "01" 01 2025 г. по "31" 03 2025 г. выполнено работ (оказано услуг) на общую сумму двести шестьдесят пять тысяч девятьсот восемьдесят пять рублей 69 копеек.</t>
  </si>
  <si>
    <t>Предъявлено населению 262207,42</t>
  </si>
  <si>
    <t>за 2 квартал 2025 года</t>
  </si>
  <si>
    <t>30.06.2025 г.</t>
  </si>
  <si>
    <t>2 квартал</t>
  </si>
  <si>
    <t>3 квартал</t>
  </si>
  <si>
    <t>Замена участка стояка ГВС (кв.31)</t>
  </si>
  <si>
    <t>Замена стояка ГВС (кв.25,22,16)</t>
  </si>
  <si>
    <t>июнь</t>
  </si>
  <si>
    <t>ч/час</t>
  </si>
  <si>
    <t xml:space="preserve">           2. Всего за период с "01" 04 2025 г. по "30" 06 2025 г. выполнено работ (оказано услуг) на общую сумму двести семьдесят семь тысяч четыреста тридцать девять рублей 68 копеек</t>
  </si>
  <si>
    <t>Предъявлено населению 272060,41</t>
  </si>
  <si>
    <t xml:space="preserve">замена стояков ГВС </t>
  </si>
  <si>
    <t>сентябрь</t>
  </si>
  <si>
    <t xml:space="preserve">           2. Всего за период с "01" 07 2025 г. по "30" 09 2025 г. выполнено работ (оказано услуг) на общую сумму двести восемьдесят пять тысяч триста восемьдесят девять рублей 73 копейки</t>
  </si>
  <si>
    <t>Предъявлено населению 287855,18</t>
  </si>
  <si>
    <t>30.09.2025 г.</t>
  </si>
  <si>
    <t>за 3 квартал 2025 года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</si>
  <si>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</si>
  <si>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</si>
  <si>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</si>
  <si>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</si>
  <si>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Лизы Чайкиной, д. 1а/5</t>
  </si>
  <si>
    <t>Остаток на начало периода</t>
  </si>
  <si>
    <t xml:space="preserve">Доходы: </t>
  </si>
  <si>
    <t>Начислено всего 1004639,92</t>
  </si>
  <si>
    <t>в том числе:</t>
  </si>
  <si>
    <t xml:space="preserve">* холодная вода на СОИ - </t>
  </si>
  <si>
    <t xml:space="preserve">* водоотведение на СОИ- </t>
  </si>
  <si>
    <t>* электроэнергия на СОИ- 40608,58</t>
  </si>
  <si>
    <t>Оплачено в текущем периоде по квитанциям</t>
  </si>
  <si>
    <t>Итого доходов:</t>
  </si>
  <si>
    <t>Расходы:</t>
  </si>
  <si>
    <t>Дератизация, дезинсекция</t>
  </si>
  <si>
    <t>Электроэнергия на СОИ</t>
  </si>
  <si>
    <t>Холодная вода на СОИ</t>
  </si>
  <si>
    <t>Водоотведение на СОИ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</si>
  <si>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</si>
  <si>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</si>
  <si>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</si>
  <si>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</si>
  <si>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</si>
  <si>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</si>
  <si>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</si>
  <si>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</si>
  <si>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Ремонт кровли, обследование, слив воды с потолка (кв.58)</t>
  </si>
  <si>
    <t>Замена стояка ГВС (кв.40,43,34,37)</t>
  </si>
  <si>
    <t xml:space="preserve">Замена лежака КНС в подвале </t>
  </si>
  <si>
    <t>ноябрь</t>
  </si>
  <si>
    <t>Предъявлено населению 276452,85</t>
  </si>
  <si>
    <t xml:space="preserve">           2. Всего за период с "01" 10  2025 г. по "31" 12  2025 г.. выполнено работ (оказано услуг) на общую сумму двести девяносто две тысячи двести двадцать девять рублей 14 копеек</t>
  </si>
  <si>
    <t xml:space="preserve">Оборудование укрытий </t>
  </si>
  <si>
    <t>Непредвиденные работы 72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</si>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</sst>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165" fontId="9" fillId="0" borderId="0"/>
  </cellStyleXfs>
  <cellXfs count="89">
    <xf numFmtId="0" fontId="0" fillId="0" borderId="0" xfId="0"/>
    <xf numFmtId="0" fontId="3" fillId="0" borderId="0" xfId="0" applyFont="1"/>
    <xf numFmtId="164" fontId="5" fillId="0" borderId="0" xfId="1" applyNumberFormat="1" applyFont="1"/>
    <xf numFmtId="164" fontId="3" fillId="0" borderId="0" xfId="1" applyNumberFormat="1" applyFont="1"/>
    <xf numFmtId="164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1" xfId="0" applyFont="1" applyBorder="1"/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1" xfId="1" applyNumberFormat="1" applyFont="1" applyBorder="1" applyAlignment="1">
      <alignment horizontal="righ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 applyAlignment="1">
      <alignment wrapText="1"/>
    </xf>
    <xf numFmtId="0" fontId="3" fillId="2" borderId="0" xfId="0" applyFont="1" applyFill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right" wrapText="1"/>
    </xf>
    <xf numFmtId="0" fontId="13" fillId="0" borderId="0" xfId="0" applyFont="1" applyAlignment="1"/>
    <xf numFmtId="0" fontId="14" fillId="0" borderId="0" xfId="0" applyFont="1"/>
    <xf numFmtId="0" fontId="16" fillId="0" borderId="0" xfId="0" applyFont="1" applyAlignment="1"/>
    <xf numFmtId="0" fontId="16" fillId="0" borderId="0" xfId="0" applyFont="1"/>
    <xf numFmtId="49" fontId="16" fillId="0" borderId="1" xfId="0" applyNumberFormat="1" applyFont="1" applyBorder="1"/>
    <xf numFmtId="166" fontId="17" fillId="0" borderId="1" xfId="1" applyNumberFormat="1" applyFont="1" applyBorder="1" applyAlignment="1">
      <alignment horizontal="center"/>
    </xf>
    <xf numFmtId="4" fontId="13" fillId="0" borderId="0" xfId="0" applyNumberFormat="1" applyFont="1"/>
    <xf numFmtId="0" fontId="16" fillId="0" borderId="0" xfId="0" applyFont="1" applyAlignment="1">
      <alignment horizontal="left"/>
    </xf>
    <xf numFmtId="49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/>
    <xf numFmtId="43" fontId="16" fillId="2" borderId="1" xfId="1" applyFont="1" applyFill="1" applyBorder="1" applyAlignment="1">
      <alignment horizontal="center"/>
    </xf>
    <xf numFmtId="164" fontId="16" fillId="0" borderId="0" xfId="1" applyNumberFormat="1" applyFont="1" applyBorder="1"/>
    <xf numFmtId="0" fontId="16" fillId="0" borderId="0" xfId="0" applyFont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4" fontId="16" fillId="0" borderId="0" xfId="0" applyNumberFormat="1" applyFont="1"/>
    <xf numFmtId="0" fontId="16" fillId="0" borderId="0" xfId="0" applyFont="1" applyBorder="1"/>
    <xf numFmtId="0" fontId="16" fillId="0" borderId="1" xfId="0" applyFont="1" applyBorder="1" applyAlignment="1">
      <alignment wrapText="1"/>
    </xf>
    <xf numFmtId="0" fontId="16" fillId="0" borderId="6" xfId="0" applyFont="1" applyBorder="1" applyAlignment="1">
      <alignment vertical="center" wrapText="1"/>
    </xf>
    <xf numFmtId="43" fontId="14" fillId="0" borderId="0" xfId="0" applyNumberFormat="1" applyFont="1"/>
    <xf numFmtId="0" fontId="16" fillId="0" borderId="4" xfId="0" applyFont="1" applyBorder="1" applyAlignment="1">
      <alignment vertical="center" wrapText="1"/>
    </xf>
    <xf numFmtId="49" fontId="16" fillId="0" borderId="4" xfId="0" applyNumberFormat="1" applyFont="1" applyBorder="1" applyAlignment="1">
      <alignment vertical="center" wrapText="1"/>
    </xf>
    <xf numFmtId="43" fontId="16" fillId="0" borderId="1" xfId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43" fontId="16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49" fontId="17" fillId="0" borderId="1" xfId="0" applyNumberFormat="1" applyFont="1" applyBorder="1" applyAlignment="1">
      <alignment horizontal="left"/>
    </xf>
    <xf numFmtId="43" fontId="17" fillId="0" borderId="1" xfId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43" fontId="16" fillId="0" borderId="0" xfId="1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43" fontId="16" fillId="0" borderId="2" xfId="1" applyFont="1" applyBorder="1" applyAlignment="1">
      <alignment horizontal="left"/>
    </xf>
    <xf numFmtId="164" fontId="16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2" zoomScaleSheetLayoutView="100" workbookViewId="0">
      <selection activeCell="J33" sqref="J33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4" width="14.28515625" style="1" customWidth="1"/>
    <col min="5" max="5" width="14.140625" style="1" customWidth="1"/>
    <col min="6" max="6" width="11.7109375" style="1" bestFit="1" customWidth="1"/>
    <col min="7" max="7" width="9.140625" style="1"/>
    <col min="8" max="8" width="12" style="1" bestFit="1" customWidth="1"/>
    <col min="9" max="16384" width="9.140625" style="1"/>
  </cols>
  <sheetData>
    <row r="1" spans="1: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4" t="s">
        <v>52</v>
      </c>
      <c r="B3" s="74"/>
      <c r="C3" s="74"/>
      <c r="D3" s="74"/>
      <c r="E3" s="74"/>
    </row>
    <row r="4" spans="1:5" ht="15.6" customHeight="1" x14ac:dyDescent="0.25">
      <c r="A4" s="9" t="s">
        <v>13</v>
      </c>
      <c r="B4" s="10"/>
      <c r="C4" s="10"/>
      <c r="D4" s="18"/>
      <c r="E4" s="17" t="s">
        <v>53</v>
      </c>
    </row>
    <row r="5" spans="1:5" x14ac:dyDescent="0.25">
      <c r="A5" s="11"/>
      <c r="B5" s="10"/>
      <c r="C5" s="10"/>
      <c r="D5" s="10"/>
      <c r="E5" s="10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23</v>
      </c>
      <c r="B7" s="77"/>
      <c r="C7" s="77"/>
      <c r="D7" s="77"/>
      <c r="E7" s="77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6" t="s">
        <v>36</v>
      </c>
      <c r="B9" s="76"/>
      <c r="C9" s="76"/>
      <c r="D9" s="76"/>
      <c r="E9" s="76"/>
    </row>
    <row r="10" spans="1:5" ht="25.5" customHeight="1" x14ac:dyDescent="0.25">
      <c r="A10" s="72" t="s">
        <v>14</v>
      </c>
      <c r="B10" s="72"/>
      <c r="C10" s="72"/>
      <c r="D10" s="72"/>
      <c r="E10" s="72"/>
    </row>
    <row r="11" spans="1:5" ht="37.5" customHeight="1" x14ac:dyDescent="0.25">
      <c r="A11" s="76" t="s">
        <v>42</v>
      </c>
      <c r="B11" s="76"/>
      <c r="C11" s="76"/>
      <c r="D11" s="76"/>
      <c r="E11" s="76"/>
    </row>
    <row r="12" spans="1:5" ht="13.5" customHeight="1" x14ac:dyDescent="0.25">
      <c r="A12" s="72" t="s">
        <v>15</v>
      </c>
      <c r="B12" s="72"/>
      <c r="C12" s="72"/>
      <c r="D12" s="72"/>
      <c r="E12" s="72"/>
    </row>
    <row r="13" spans="1:5" ht="21.75" customHeight="1" x14ac:dyDescent="0.25">
      <c r="A13" s="76" t="s">
        <v>43</v>
      </c>
      <c r="B13" s="76"/>
      <c r="C13" s="76"/>
      <c r="D13" s="76"/>
      <c r="E13" s="76"/>
    </row>
    <row r="14" spans="1:5" x14ac:dyDescent="0.25">
      <c r="A14" s="72" t="s">
        <v>2</v>
      </c>
      <c r="B14" s="72"/>
      <c r="C14" s="72"/>
      <c r="D14" s="72"/>
      <c r="E14" s="72"/>
    </row>
    <row r="15" spans="1:5" ht="18.75" customHeight="1" x14ac:dyDescent="0.25">
      <c r="A15" s="76" t="s">
        <v>48</v>
      </c>
      <c r="B15" s="76"/>
      <c r="C15" s="76"/>
      <c r="D15" s="76"/>
      <c r="E15" s="76"/>
    </row>
    <row r="16" spans="1:5" ht="15" customHeight="1" x14ac:dyDescent="0.25">
      <c r="A16" s="72" t="s">
        <v>16</v>
      </c>
      <c r="B16" s="72"/>
      <c r="C16" s="72"/>
      <c r="D16" s="72"/>
      <c r="E16" s="72"/>
    </row>
    <row r="17" spans="1:7" ht="33" customHeight="1" x14ac:dyDescent="0.25">
      <c r="A17" s="76" t="s">
        <v>44</v>
      </c>
      <c r="B17" s="76"/>
      <c r="C17" s="76"/>
      <c r="D17" s="76"/>
      <c r="E17" s="76"/>
    </row>
    <row r="18" spans="1:7" ht="66" customHeight="1" x14ac:dyDescent="0.25">
      <c r="A18" s="76" t="s">
        <v>45</v>
      </c>
      <c r="B18" s="76"/>
      <c r="C18" s="76"/>
      <c r="D18" s="76"/>
      <c r="E18" s="76"/>
    </row>
    <row r="19" spans="1:7" ht="41.25" customHeight="1" x14ac:dyDescent="0.25">
      <c r="A19" s="79" t="s">
        <v>46</v>
      </c>
      <c r="B19" s="79"/>
      <c r="C19" s="79"/>
      <c r="D19" s="79"/>
      <c r="E19" s="79"/>
    </row>
    <row r="20" spans="1:7" ht="135" x14ac:dyDescent="0.25">
      <c r="A20" s="5" t="s">
        <v>7</v>
      </c>
      <c r="B20" s="5" t="s">
        <v>10</v>
      </c>
      <c r="C20" s="5" t="s">
        <v>3</v>
      </c>
      <c r="D20" s="5" t="s">
        <v>9</v>
      </c>
      <c r="E20" s="5" t="s">
        <v>8</v>
      </c>
    </row>
    <row r="21" spans="1:7" ht="30" x14ac:dyDescent="0.25">
      <c r="A21" s="6" t="s">
        <v>35</v>
      </c>
      <c r="B21" s="28" t="s">
        <v>33</v>
      </c>
      <c r="C21" s="5" t="s">
        <v>4</v>
      </c>
      <c r="D21" s="5">
        <v>18.940000000000001</v>
      </c>
      <c r="E21" s="7">
        <f>D21*F21*G21</f>
        <v>179500.06200000001</v>
      </c>
      <c r="F21" s="16">
        <v>3159.1</v>
      </c>
      <c r="G21" s="1">
        <v>3</v>
      </c>
    </row>
    <row r="22" spans="1:7" x14ac:dyDescent="0.25">
      <c r="A22" s="6" t="s">
        <v>34</v>
      </c>
      <c r="B22" s="28" t="s">
        <v>21</v>
      </c>
      <c r="C22" s="5" t="s">
        <v>4</v>
      </c>
      <c r="D22" s="5">
        <v>6.51</v>
      </c>
      <c r="E22" s="7">
        <f>D22*F21*G21</f>
        <v>61697.222999999998</v>
      </c>
    </row>
    <row r="23" spans="1:7" ht="30" x14ac:dyDescent="0.25">
      <c r="A23" s="6" t="s">
        <v>37</v>
      </c>
      <c r="B23" s="28" t="s">
        <v>38</v>
      </c>
      <c r="C23" s="5" t="s">
        <v>4</v>
      </c>
      <c r="D23" s="5"/>
      <c r="E23" s="7">
        <v>0</v>
      </c>
    </row>
    <row r="24" spans="1:7" x14ac:dyDescent="0.25">
      <c r="A24" s="6" t="s">
        <v>40</v>
      </c>
      <c r="B24" s="28" t="s">
        <v>29</v>
      </c>
      <c r="C24" s="5" t="s">
        <v>30</v>
      </c>
      <c r="D24" s="5"/>
      <c r="E24" s="7">
        <v>11757.37</v>
      </c>
    </row>
    <row r="25" spans="1:7" x14ac:dyDescent="0.25">
      <c r="A25" s="6" t="s">
        <v>39</v>
      </c>
      <c r="B25" s="28" t="s">
        <v>29</v>
      </c>
      <c r="C25" s="5" t="s">
        <v>30</v>
      </c>
      <c r="D25" s="5"/>
      <c r="E25" s="7">
        <v>699.82</v>
      </c>
    </row>
    <row r="26" spans="1:7" x14ac:dyDescent="0.25">
      <c r="A26" s="6" t="s">
        <v>41</v>
      </c>
      <c r="B26" s="28" t="s">
        <v>29</v>
      </c>
      <c r="C26" s="5" t="s">
        <v>30</v>
      </c>
      <c r="D26" s="5"/>
      <c r="E26" s="7">
        <v>912.9</v>
      </c>
    </row>
    <row r="27" spans="1:7" x14ac:dyDescent="0.25">
      <c r="A27" s="6" t="s">
        <v>24</v>
      </c>
      <c r="B27" s="28" t="s">
        <v>29</v>
      </c>
      <c r="C27" s="5" t="s">
        <v>30</v>
      </c>
      <c r="D27" s="5"/>
      <c r="E27" s="7">
        <v>2129.69</v>
      </c>
    </row>
    <row r="28" spans="1:7" x14ac:dyDescent="0.25">
      <c r="A28" s="6" t="s">
        <v>50</v>
      </c>
      <c r="B28" s="28" t="s">
        <v>29</v>
      </c>
      <c r="C28" s="19" t="s">
        <v>30</v>
      </c>
      <c r="D28" s="19"/>
      <c r="E28" s="20">
        <v>0</v>
      </c>
    </row>
    <row r="29" spans="1:7" ht="30" x14ac:dyDescent="0.25">
      <c r="A29" s="6" t="s">
        <v>54</v>
      </c>
      <c r="B29" s="28" t="s">
        <v>55</v>
      </c>
      <c r="C29" s="19" t="s">
        <v>30</v>
      </c>
      <c r="D29" s="19"/>
      <c r="E29" s="20">
        <v>9288.6200000000008</v>
      </c>
    </row>
    <row r="30" spans="1:7" x14ac:dyDescent="0.25">
      <c r="A30" s="6"/>
      <c r="B30" s="28"/>
      <c r="C30" s="5"/>
      <c r="D30" s="5"/>
      <c r="E30" s="12"/>
    </row>
    <row r="31" spans="1:7" s="14" customFormat="1" x14ac:dyDescent="0.25">
      <c r="A31" s="26" t="s">
        <v>22</v>
      </c>
      <c r="B31" s="27"/>
      <c r="C31" s="27"/>
      <c r="D31" s="8"/>
      <c r="E31" s="13">
        <f>SUM(E21:E30)</f>
        <v>265985.685</v>
      </c>
    </row>
    <row r="32" spans="1:7" ht="39" customHeight="1" x14ac:dyDescent="0.25">
      <c r="A32" s="78" t="s">
        <v>56</v>
      </c>
      <c r="B32" s="78"/>
      <c r="C32" s="78"/>
      <c r="D32" s="78"/>
      <c r="E32" s="78"/>
    </row>
    <row r="33" spans="1:5" ht="30" customHeight="1" x14ac:dyDescent="0.25">
      <c r="A33" s="76" t="s">
        <v>20</v>
      </c>
      <c r="B33" s="76"/>
      <c r="C33" s="76"/>
      <c r="D33" s="76"/>
      <c r="E33" s="76"/>
    </row>
    <row r="34" spans="1:5" ht="19.5" customHeight="1" x14ac:dyDescent="0.25">
      <c r="A34" s="76" t="s">
        <v>19</v>
      </c>
      <c r="B34" s="76"/>
      <c r="C34" s="76"/>
      <c r="D34" s="76"/>
      <c r="E34" s="76"/>
    </row>
    <row r="35" spans="1:5" ht="27" customHeight="1" x14ac:dyDescent="0.25">
      <c r="A35" s="76" t="s">
        <v>25</v>
      </c>
      <c r="B35" s="76"/>
      <c r="C35" s="76"/>
      <c r="D35" s="76"/>
      <c r="E35" s="76"/>
    </row>
    <row r="36" spans="1:5" x14ac:dyDescent="0.25">
      <c r="A36" s="76" t="s">
        <v>17</v>
      </c>
      <c r="B36" s="76"/>
      <c r="C36" s="76"/>
      <c r="D36" s="76"/>
      <c r="E36" s="76"/>
    </row>
    <row r="37" spans="1:5" x14ac:dyDescent="0.25">
      <c r="A37" s="82" t="s">
        <v>5</v>
      </c>
      <c r="B37" s="82"/>
      <c r="C37" s="82"/>
      <c r="D37" s="82"/>
      <c r="E37" s="82"/>
    </row>
    <row r="38" spans="1:5" x14ac:dyDescent="0.25">
      <c r="A38" s="76" t="s">
        <v>17</v>
      </c>
      <c r="B38" s="76"/>
      <c r="C38" s="76"/>
      <c r="D38" s="76"/>
      <c r="E38" s="76"/>
    </row>
    <row r="39" spans="1:5" x14ac:dyDescent="0.25">
      <c r="A39" s="80" t="s">
        <v>49</v>
      </c>
      <c r="B39" s="80"/>
      <c r="C39" s="80"/>
      <c r="D39" s="80"/>
      <c r="E39" s="15"/>
    </row>
    <row r="40" spans="1:5" x14ac:dyDescent="0.25">
      <c r="B40" s="81" t="s">
        <v>18</v>
      </c>
      <c r="C40" s="81"/>
      <c r="D40" s="81"/>
      <c r="E40" s="22" t="s">
        <v>6</v>
      </c>
    </row>
    <row r="41" spans="1:5" x14ac:dyDescent="0.25">
      <c r="A41" s="11"/>
      <c r="B41" s="11"/>
      <c r="C41" s="11"/>
      <c r="D41" s="11"/>
      <c r="E41" s="11"/>
    </row>
    <row r="42" spans="1:5" x14ac:dyDescent="0.25">
      <c r="A42" s="80" t="s">
        <v>47</v>
      </c>
      <c r="B42" s="80"/>
      <c r="C42" s="80"/>
      <c r="D42" s="80"/>
      <c r="E42" s="15"/>
    </row>
    <row r="43" spans="1:5" x14ac:dyDescent="0.25">
      <c r="B43" s="81" t="s">
        <v>18</v>
      </c>
      <c r="C43" s="81"/>
      <c r="D43" s="81"/>
      <c r="E43" s="22" t="s">
        <v>6</v>
      </c>
    </row>
    <row r="44" spans="1:5" x14ac:dyDescent="0.25">
      <c r="B44" s="21"/>
      <c r="C44" s="21"/>
      <c r="D44" s="21"/>
      <c r="E44" s="24"/>
    </row>
    <row r="45" spans="1:5" x14ac:dyDescent="0.25">
      <c r="A45" s="23" t="s">
        <v>51</v>
      </c>
    </row>
    <row r="46" spans="1:5" x14ac:dyDescent="0.25">
      <c r="A46" s="14" t="s">
        <v>26</v>
      </c>
    </row>
    <row r="47" spans="1:5" x14ac:dyDescent="0.25">
      <c r="A47" s="1" t="s">
        <v>32</v>
      </c>
      <c r="B47" s="2">
        <v>-71166.69</v>
      </c>
    </row>
    <row r="48" spans="1:5" ht="30" x14ac:dyDescent="0.25">
      <c r="A48" s="25" t="s">
        <v>57</v>
      </c>
      <c r="B48" s="3"/>
    </row>
    <row r="49" spans="1:2" x14ac:dyDescent="0.25">
      <c r="A49" s="1" t="s">
        <v>27</v>
      </c>
      <c r="B49" s="3">
        <v>256665.78</v>
      </c>
    </row>
    <row r="50" spans="1:2" x14ac:dyDescent="0.25">
      <c r="A50" s="25"/>
      <c r="B50" s="3"/>
    </row>
    <row r="51" spans="1:2" ht="30" x14ac:dyDescent="0.25">
      <c r="A51" s="25" t="s">
        <v>31</v>
      </c>
      <c r="B51" s="3">
        <f>E31</f>
        <v>265985.685</v>
      </c>
    </row>
    <row r="52" spans="1:2" x14ac:dyDescent="0.25">
      <c r="A52" s="14" t="s">
        <v>28</v>
      </c>
      <c r="B52" s="4">
        <f>B47+B49+B50-B51</f>
        <v>-80486.595000000001</v>
      </c>
    </row>
    <row r="55" spans="1:2" x14ac:dyDescent="0.25">
      <c r="B55" s="1">
        <v>-71166.69</v>
      </c>
    </row>
  </sheetData>
  <mergeCells count="28"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  <mergeCell ref="A32:E3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B51" sqref="B51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4" width="14.28515625" style="1" customWidth="1"/>
    <col min="5" max="5" width="14.140625" style="1" customWidth="1"/>
    <col min="6" max="6" width="11.7109375" style="1" bestFit="1" customWidth="1"/>
    <col min="7" max="7" width="9.140625" style="1"/>
    <col min="8" max="8" width="12" style="1" bestFit="1" customWidth="1"/>
    <col min="9" max="16384" width="9.140625" style="1"/>
  </cols>
  <sheetData>
    <row r="1" spans="1: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4" t="s">
        <v>58</v>
      </c>
      <c r="B3" s="74"/>
      <c r="C3" s="74"/>
      <c r="D3" s="74"/>
      <c r="E3" s="74"/>
    </row>
    <row r="4" spans="1:5" ht="15.6" customHeight="1" x14ac:dyDescent="0.25">
      <c r="A4" s="9" t="s">
        <v>13</v>
      </c>
      <c r="B4" s="10"/>
      <c r="C4" s="10"/>
      <c r="D4" s="18"/>
      <c r="E4" s="17" t="s">
        <v>59</v>
      </c>
    </row>
    <row r="5" spans="1:5" x14ac:dyDescent="0.25">
      <c r="A5" s="11"/>
      <c r="B5" s="10"/>
      <c r="C5" s="10"/>
      <c r="D5" s="10"/>
      <c r="E5" s="10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23</v>
      </c>
      <c r="B7" s="77"/>
      <c r="C7" s="77"/>
      <c r="D7" s="77"/>
      <c r="E7" s="77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6" t="s">
        <v>36</v>
      </c>
      <c r="B9" s="76"/>
      <c r="C9" s="76"/>
      <c r="D9" s="76"/>
      <c r="E9" s="76"/>
    </row>
    <row r="10" spans="1:5" ht="25.5" customHeight="1" x14ac:dyDescent="0.25">
      <c r="A10" s="72" t="s">
        <v>14</v>
      </c>
      <c r="B10" s="72"/>
      <c r="C10" s="72"/>
      <c r="D10" s="72"/>
      <c r="E10" s="72"/>
    </row>
    <row r="11" spans="1:5" ht="37.5" customHeight="1" x14ac:dyDescent="0.25">
      <c r="A11" s="76" t="s">
        <v>42</v>
      </c>
      <c r="B11" s="76"/>
      <c r="C11" s="76"/>
      <c r="D11" s="76"/>
      <c r="E11" s="76"/>
    </row>
    <row r="12" spans="1:5" ht="13.5" customHeight="1" x14ac:dyDescent="0.25">
      <c r="A12" s="72" t="s">
        <v>15</v>
      </c>
      <c r="B12" s="72"/>
      <c r="C12" s="72"/>
      <c r="D12" s="72"/>
      <c r="E12" s="72"/>
    </row>
    <row r="13" spans="1:5" ht="21.75" customHeight="1" x14ac:dyDescent="0.25">
      <c r="A13" s="76" t="s">
        <v>43</v>
      </c>
      <c r="B13" s="76"/>
      <c r="C13" s="76"/>
      <c r="D13" s="76"/>
      <c r="E13" s="76"/>
    </row>
    <row r="14" spans="1:5" x14ac:dyDescent="0.25">
      <c r="A14" s="72" t="s">
        <v>2</v>
      </c>
      <c r="B14" s="72"/>
      <c r="C14" s="72"/>
      <c r="D14" s="72"/>
      <c r="E14" s="72"/>
    </row>
    <row r="15" spans="1:5" ht="18.75" customHeight="1" x14ac:dyDescent="0.25">
      <c r="A15" s="76" t="s">
        <v>48</v>
      </c>
      <c r="B15" s="76"/>
      <c r="C15" s="76"/>
      <c r="D15" s="76"/>
      <c r="E15" s="76"/>
    </row>
    <row r="16" spans="1:5" ht="15" customHeight="1" x14ac:dyDescent="0.25">
      <c r="A16" s="72" t="s">
        <v>16</v>
      </c>
      <c r="B16" s="72"/>
      <c r="C16" s="72"/>
      <c r="D16" s="72"/>
      <c r="E16" s="72"/>
    </row>
    <row r="17" spans="1:7" ht="33" customHeight="1" x14ac:dyDescent="0.25">
      <c r="A17" s="76" t="s">
        <v>44</v>
      </c>
      <c r="B17" s="76"/>
      <c r="C17" s="76"/>
      <c r="D17" s="76"/>
      <c r="E17" s="76"/>
    </row>
    <row r="18" spans="1:7" ht="66" customHeight="1" x14ac:dyDescent="0.25">
      <c r="A18" s="76" t="s">
        <v>45</v>
      </c>
      <c r="B18" s="76"/>
      <c r="C18" s="76"/>
      <c r="D18" s="76"/>
      <c r="E18" s="76"/>
    </row>
    <row r="19" spans="1:7" ht="41.25" customHeight="1" x14ac:dyDescent="0.25">
      <c r="A19" s="79" t="s">
        <v>46</v>
      </c>
      <c r="B19" s="79"/>
      <c r="C19" s="79"/>
      <c r="D19" s="79"/>
      <c r="E19" s="79"/>
    </row>
    <row r="20" spans="1:7" ht="135" x14ac:dyDescent="0.25">
      <c r="A20" s="5" t="s">
        <v>7</v>
      </c>
      <c r="B20" s="5" t="s">
        <v>10</v>
      </c>
      <c r="C20" s="5" t="s">
        <v>3</v>
      </c>
      <c r="D20" s="5" t="s">
        <v>9</v>
      </c>
      <c r="E20" s="5" t="s">
        <v>8</v>
      </c>
    </row>
    <row r="21" spans="1:7" ht="30" x14ac:dyDescent="0.25">
      <c r="A21" s="6" t="s">
        <v>35</v>
      </c>
      <c r="B21" s="28" t="s">
        <v>33</v>
      </c>
      <c r="C21" s="5" t="s">
        <v>4</v>
      </c>
      <c r="D21" s="5">
        <v>18.940000000000001</v>
      </c>
      <c r="E21" s="7">
        <f>D21*F21*G21</f>
        <v>179500.06200000001</v>
      </c>
      <c r="F21" s="16">
        <v>3159.1</v>
      </c>
      <c r="G21" s="1">
        <v>3</v>
      </c>
    </row>
    <row r="22" spans="1:7" x14ac:dyDescent="0.25">
      <c r="A22" s="6" t="s">
        <v>34</v>
      </c>
      <c r="B22" s="28" t="s">
        <v>21</v>
      </c>
      <c r="C22" s="5" t="s">
        <v>4</v>
      </c>
      <c r="D22" s="5">
        <v>6.51</v>
      </c>
      <c r="E22" s="7">
        <f>D22*F21*G21</f>
        <v>61697.222999999998</v>
      </c>
    </row>
    <row r="23" spans="1:7" ht="30" x14ac:dyDescent="0.25">
      <c r="A23" s="6" t="s">
        <v>37</v>
      </c>
      <c r="B23" s="28" t="s">
        <v>38</v>
      </c>
      <c r="C23" s="5" t="s">
        <v>4</v>
      </c>
      <c r="D23" s="5"/>
      <c r="E23" s="7">
        <v>0</v>
      </c>
    </row>
    <row r="24" spans="1:7" x14ac:dyDescent="0.25">
      <c r="A24" s="6" t="s">
        <v>40</v>
      </c>
      <c r="B24" s="28" t="s">
        <v>60</v>
      </c>
      <c r="C24" s="5" t="s">
        <v>30</v>
      </c>
      <c r="D24" s="5"/>
      <c r="E24" s="7">
        <v>9933.9500000000007</v>
      </c>
    </row>
    <row r="25" spans="1:7" x14ac:dyDescent="0.25">
      <c r="A25" s="6" t="s">
        <v>39</v>
      </c>
      <c r="B25" s="28" t="s">
        <v>60</v>
      </c>
      <c r="C25" s="5" t="s">
        <v>30</v>
      </c>
      <c r="D25" s="5"/>
      <c r="E25" s="7">
        <v>3966.68</v>
      </c>
    </row>
    <row r="26" spans="1:7" x14ac:dyDescent="0.25">
      <c r="A26" s="6" t="s">
        <v>41</v>
      </c>
      <c r="B26" s="28" t="s">
        <v>60</v>
      </c>
      <c r="C26" s="5" t="s">
        <v>30</v>
      </c>
      <c r="D26" s="5"/>
      <c r="E26" s="7">
        <v>5174.46</v>
      </c>
    </row>
    <row r="27" spans="1:7" x14ac:dyDescent="0.25">
      <c r="A27" s="6" t="s">
        <v>24</v>
      </c>
      <c r="B27" s="28" t="s">
        <v>60</v>
      </c>
      <c r="C27" s="5" t="s">
        <v>30</v>
      </c>
      <c r="D27" s="5"/>
      <c r="E27" s="7">
        <v>10453</v>
      </c>
    </row>
    <row r="28" spans="1:7" x14ac:dyDescent="0.25">
      <c r="A28" s="6" t="s">
        <v>50</v>
      </c>
      <c r="B28" s="28" t="s">
        <v>60</v>
      </c>
      <c r="C28" s="19" t="s">
        <v>30</v>
      </c>
      <c r="D28" s="19"/>
      <c r="E28" s="20">
        <v>39.1</v>
      </c>
    </row>
    <row r="29" spans="1:7" ht="30" x14ac:dyDescent="0.25">
      <c r="A29" s="33" t="s">
        <v>62</v>
      </c>
      <c r="B29" s="34" t="s">
        <v>64</v>
      </c>
      <c r="C29" s="19" t="s">
        <v>65</v>
      </c>
      <c r="D29" s="19">
        <v>4</v>
      </c>
      <c r="E29" s="20">
        <f>D29*333.76</f>
        <v>1335.04</v>
      </c>
    </row>
    <row r="30" spans="1:7" x14ac:dyDescent="0.25">
      <c r="A30" s="33" t="s">
        <v>63</v>
      </c>
      <c r="B30" s="34" t="s">
        <v>64</v>
      </c>
      <c r="C30" s="19" t="s">
        <v>65</v>
      </c>
      <c r="D30" s="19">
        <v>16</v>
      </c>
      <c r="E30" s="20">
        <f>D30*333.76</f>
        <v>5340.16</v>
      </c>
    </row>
    <row r="31" spans="1:7" s="14" customFormat="1" x14ac:dyDescent="0.25">
      <c r="A31" s="26" t="s">
        <v>22</v>
      </c>
      <c r="B31" s="27"/>
      <c r="C31" s="27"/>
      <c r="D31" s="8"/>
      <c r="E31" s="13">
        <f>SUM(E21:E30)</f>
        <v>277439.67499999993</v>
      </c>
    </row>
    <row r="32" spans="1:7" ht="39" customHeight="1" x14ac:dyDescent="0.25">
      <c r="A32" s="78" t="s">
        <v>66</v>
      </c>
      <c r="B32" s="78"/>
      <c r="C32" s="78"/>
      <c r="D32" s="78"/>
      <c r="E32" s="78"/>
    </row>
    <row r="33" spans="1:5" ht="30" customHeight="1" x14ac:dyDescent="0.25">
      <c r="A33" s="76" t="s">
        <v>20</v>
      </c>
      <c r="B33" s="76"/>
      <c r="C33" s="76"/>
      <c r="D33" s="76"/>
      <c r="E33" s="76"/>
    </row>
    <row r="34" spans="1:5" ht="19.5" customHeight="1" x14ac:dyDescent="0.25">
      <c r="A34" s="76" t="s">
        <v>19</v>
      </c>
      <c r="B34" s="76"/>
      <c r="C34" s="76"/>
      <c r="D34" s="76"/>
      <c r="E34" s="76"/>
    </row>
    <row r="35" spans="1:5" ht="27" customHeight="1" x14ac:dyDescent="0.25">
      <c r="A35" s="76" t="s">
        <v>25</v>
      </c>
      <c r="B35" s="76"/>
      <c r="C35" s="76"/>
      <c r="D35" s="76"/>
      <c r="E35" s="76"/>
    </row>
    <row r="36" spans="1:5" x14ac:dyDescent="0.25">
      <c r="A36" s="76" t="s">
        <v>17</v>
      </c>
      <c r="B36" s="76"/>
      <c r="C36" s="76"/>
      <c r="D36" s="76"/>
      <c r="E36" s="76"/>
    </row>
    <row r="37" spans="1:5" x14ac:dyDescent="0.25">
      <c r="A37" s="82" t="s">
        <v>5</v>
      </c>
      <c r="B37" s="82"/>
      <c r="C37" s="82"/>
      <c r="D37" s="82"/>
      <c r="E37" s="82"/>
    </row>
    <row r="38" spans="1:5" x14ac:dyDescent="0.25">
      <c r="A38" s="76" t="s">
        <v>17</v>
      </c>
      <c r="B38" s="76"/>
      <c r="C38" s="76"/>
      <c r="D38" s="76"/>
      <c r="E38" s="76"/>
    </row>
    <row r="39" spans="1:5" x14ac:dyDescent="0.25">
      <c r="A39" s="80" t="s">
        <v>49</v>
      </c>
      <c r="B39" s="80"/>
      <c r="C39" s="80"/>
      <c r="D39" s="80"/>
      <c r="E39" s="15"/>
    </row>
    <row r="40" spans="1:5" x14ac:dyDescent="0.25">
      <c r="B40" s="81" t="s">
        <v>18</v>
      </c>
      <c r="C40" s="81"/>
      <c r="D40" s="81"/>
      <c r="E40" s="22" t="s">
        <v>6</v>
      </c>
    </row>
    <row r="41" spans="1:5" x14ac:dyDescent="0.25">
      <c r="A41" s="11"/>
      <c r="B41" s="11"/>
      <c r="C41" s="11"/>
      <c r="D41" s="11"/>
      <c r="E41" s="11"/>
    </row>
    <row r="42" spans="1:5" x14ac:dyDescent="0.25">
      <c r="A42" s="80" t="s">
        <v>47</v>
      </c>
      <c r="B42" s="80"/>
      <c r="C42" s="80"/>
      <c r="D42" s="80"/>
      <c r="E42" s="15"/>
    </row>
    <row r="43" spans="1:5" x14ac:dyDescent="0.25">
      <c r="B43" s="81" t="s">
        <v>18</v>
      </c>
      <c r="C43" s="81"/>
      <c r="D43" s="81"/>
      <c r="E43" s="22" t="s">
        <v>6</v>
      </c>
    </row>
    <row r="44" spans="1:5" x14ac:dyDescent="0.25">
      <c r="B44" s="21"/>
      <c r="C44" s="21"/>
      <c r="D44" s="21"/>
      <c r="E44" s="30"/>
    </row>
    <row r="45" spans="1:5" x14ac:dyDescent="0.25">
      <c r="A45" s="23" t="s">
        <v>51</v>
      </c>
    </row>
    <row r="46" spans="1:5" x14ac:dyDescent="0.25">
      <c r="A46" s="14" t="s">
        <v>26</v>
      </c>
    </row>
    <row r="47" spans="1:5" x14ac:dyDescent="0.25">
      <c r="A47" s="1" t="s">
        <v>32</v>
      </c>
      <c r="B47" s="2">
        <f>'1кв'!B52</f>
        <v>-80486.595000000001</v>
      </c>
    </row>
    <row r="48" spans="1:5" ht="30" x14ac:dyDescent="0.25">
      <c r="A48" s="29" t="s">
        <v>67</v>
      </c>
      <c r="B48" s="3"/>
    </row>
    <row r="49" spans="1:2" x14ac:dyDescent="0.25">
      <c r="A49" s="1" t="s">
        <v>27</v>
      </c>
      <c r="B49" s="3">
        <f>270612.06-29.8</f>
        <v>270582.26</v>
      </c>
    </row>
    <row r="50" spans="1:2" ht="30" x14ac:dyDescent="0.25">
      <c r="A50" s="29" t="s">
        <v>31</v>
      </c>
      <c r="B50" s="3">
        <f>E31</f>
        <v>277439.67499999993</v>
      </c>
    </row>
    <row r="51" spans="1:2" x14ac:dyDescent="0.25">
      <c r="A51" s="14" t="s">
        <v>28</v>
      </c>
      <c r="B51" s="4">
        <f>B47+B49-B50</f>
        <v>-87344.009999999922</v>
      </c>
    </row>
  </sheetData>
  <mergeCells count="28">
    <mergeCell ref="A8:E8"/>
    <mergeCell ref="A1:E1"/>
    <mergeCell ref="A2:E2"/>
    <mergeCell ref="A3:E3"/>
    <mergeCell ref="A6:E6"/>
    <mergeCell ref="A7:E7"/>
    <mergeCell ref="A32:E3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5" zoomScaleSheetLayoutView="100" workbookViewId="0">
      <selection activeCell="A32" sqref="A32:E32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4" width="14.28515625" style="1" customWidth="1"/>
    <col min="5" max="5" width="14.140625" style="1" customWidth="1"/>
    <col min="6" max="6" width="11.7109375" style="1" bestFit="1" customWidth="1"/>
    <col min="7" max="7" width="9.140625" style="1"/>
    <col min="8" max="8" width="12" style="1" bestFit="1" customWidth="1"/>
    <col min="9" max="16384" width="9.140625" style="1"/>
  </cols>
  <sheetData>
    <row r="1" spans="1: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4" t="s">
        <v>73</v>
      </c>
      <c r="B3" s="74"/>
      <c r="C3" s="74"/>
      <c r="D3" s="74"/>
      <c r="E3" s="74"/>
    </row>
    <row r="4" spans="1:5" ht="15.6" customHeight="1" x14ac:dyDescent="0.25">
      <c r="A4" s="9" t="s">
        <v>13</v>
      </c>
      <c r="B4" s="10"/>
      <c r="C4" s="10"/>
      <c r="D4" s="18"/>
      <c r="E4" s="17" t="s">
        <v>72</v>
      </c>
    </row>
    <row r="5" spans="1:5" x14ac:dyDescent="0.25">
      <c r="A5" s="11"/>
      <c r="B5" s="10"/>
      <c r="C5" s="10"/>
      <c r="D5" s="10"/>
      <c r="E5" s="10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23</v>
      </c>
      <c r="B7" s="77"/>
      <c r="C7" s="77"/>
      <c r="D7" s="77"/>
      <c r="E7" s="77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6" t="s">
        <v>36</v>
      </c>
      <c r="B9" s="76"/>
      <c r="C9" s="76"/>
      <c r="D9" s="76"/>
      <c r="E9" s="76"/>
    </row>
    <row r="10" spans="1:5" ht="25.5" customHeight="1" x14ac:dyDescent="0.25">
      <c r="A10" s="72" t="s">
        <v>14</v>
      </c>
      <c r="B10" s="72"/>
      <c r="C10" s="72"/>
      <c r="D10" s="72"/>
      <c r="E10" s="72"/>
    </row>
    <row r="11" spans="1:5" ht="37.5" customHeight="1" x14ac:dyDescent="0.25">
      <c r="A11" s="76" t="s">
        <v>42</v>
      </c>
      <c r="B11" s="76"/>
      <c r="C11" s="76"/>
      <c r="D11" s="76"/>
      <c r="E11" s="76"/>
    </row>
    <row r="12" spans="1:5" ht="13.5" customHeight="1" x14ac:dyDescent="0.25">
      <c r="A12" s="72" t="s">
        <v>15</v>
      </c>
      <c r="B12" s="72"/>
      <c r="C12" s="72"/>
      <c r="D12" s="72"/>
      <c r="E12" s="72"/>
    </row>
    <row r="13" spans="1:5" ht="21.75" customHeight="1" x14ac:dyDescent="0.25">
      <c r="A13" s="76" t="s">
        <v>43</v>
      </c>
      <c r="B13" s="76"/>
      <c r="C13" s="76"/>
      <c r="D13" s="76"/>
      <c r="E13" s="76"/>
    </row>
    <row r="14" spans="1:5" x14ac:dyDescent="0.25">
      <c r="A14" s="72" t="s">
        <v>2</v>
      </c>
      <c r="B14" s="72"/>
      <c r="C14" s="72"/>
      <c r="D14" s="72"/>
      <c r="E14" s="72"/>
    </row>
    <row r="15" spans="1:5" ht="18.75" customHeight="1" x14ac:dyDescent="0.25">
      <c r="A15" s="76" t="s">
        <v>48</v>
      </c>
      <c r="B15" s="76"/>
      <c r="C15" s="76"/>
      <c r="D15" s="76"/>
      <c r="E15" s="76"/>
    </row>
    <row r="16" spans="1:5" ht="15" customHeight="1" x14ac:dyDescent="0.25">
      <c r="A16" s="72" t="s">
        <v>16</v>
      </c>
      <c r="B16" s="72"/>
      <c r="C16" s="72"/>
      <c r="D16" s="72"/>
      <c r="E16" s="72"/>
    </row>
    <row r="17" spans="1:7" ht="33" customHeight="1" x14ac:dyDescent="0.25">
      <c r="A17" s="76" t="s">
        <v>44</v>
      </c>
      <c r="B17" s="76"/>
      <c r="C17" s="76"/>
      <c r="D17" s="76"/>
      <c r="E17" s="76"/>
    </row>
    <row r="18" spans="1:7" ht="66" customHeight="1" x14ac:dyDescent="0.25">
      <c r="A18" s="76" t="s">
        <v>45</v>
      </c>
      <c r="B18" s="76"/>
      <c r="C18" s="76"/>
      <c r="D18" s="76"/>
      <c r="E18" s="76"/>
    </row>
    <row r="19" spans="1:7" ht="41.25" customHeight="1" x14ac:dyDescent="0.25">
      <c r="A19" s="79" t="s">
        <v>46</v>
      </c>
      <c r="B19" s="79"/>
      <c r="C19" s="79"/>
      <c r="D19" s="79"/>
      <c r="E19" s="79"/>
    </row>
    <row r="20" spans="1:7" ht="135" x14ac:dyDescent="0.25">
      <c r="A20" s="5" t="s">
        <v>7</v>
      </c>
      <c r="B20" s="5" t="s">
        <v>10</v>
      </c>
      <c r="C20" s="5" t="s">
        <v>3</v>
      </c>
      <c r="D20" s="5" t="s">
        <v>9</v>
      </c>
      <c r="E20" s="5" t="s">
        <v>8</v>
      </c>
    </row>
    <row r="21" spans="1:7" ht="30" x14ac:dyDescent="0.25">
      <c r="A21" s="6" t="s">
        <v>35</v>
      </c>
      <c r="B21" s="28" t="s">
        <v>33</v>
      </c>
      <c r="C21" s="5" t="s">
        <v>4</v>
      </c>
      <c r="D21" s="5">
        <v>19.850000000000001</v>
      </c>
      <c r="E21" s="7">
        <f>D21*F21*G21</f>
        <v>188124.405</v>
      </c>
      <c r="F21" s="16">
        <v>3159.1</v>
      </c>
      <c r="G21" s="1">
        <v>3</v>
      </c>
    </row>
    <row r="22" spans="1:7" x14ac:dyDescent="0.25">
      <c r="A22" s="6" t="s">
        <v>34</v>
      </c>
      <c r="B22" s="28" t="s">
        <v>21</v>
      </c>
      <c r="C22" s="5" t="s">
        <v>4</v>
      </c>
      <c r="D22" s="5">
        <v>7.13</v>
      </c>
      <c r="E22" s="7">
        <f>D22*F21*G21</f>
        <v>67573.14899999999</v>
      </c>
    </row>
    <row r="23" spans="1:7" ht="30" x14ac:dyDescent="0.25">
      <c r="A23" s="6" t="s">
        <v>37</v>
      </c>
      <c r="B23" s="28" t="s">
        <v>38</v>
      </c>
      <c r="C23" s="5" t="s">
        <v>4</v>
      </c>
      <c r="D23" s="5"/>
      <c r="E23" s="7">
        <v>0</v>
      </c>
    </row>
    <row r="24" spans="1:7" x14ac:dyDescent="0.25">
      <c r="A24" s="6" t="s">
        <v>40</v>
      </c>
      <c r="B24" s="28" t="s">
        <v>61</v>
      </c>
      <c r="C24" s="5" t="s">
        <v>30</v>
      </c>
      <c r="D24" s="5"/>
      <c r="E24" s="7">
        <v>13059.52</v>
      </c>
    </row>
    <row r="25" spans="1:7" x14ac:dyDescent="0.25">
      <c r="A25" s="6" t="s">
        <v>39</v>
      </c>
      <c r="B25" s="28" t="s">
        <v>61</v>
      </c>
      <c r="C25" s="5" t="s">
        <v>30</v>
      </c>
      <c r="D25" s="5"/>
      <c r="E25" s="7">
        <v>0</v>
      </c>
    </row>
    <row r="26" spans="1:7" x14ac:dyDescent="0.25">
      <c r="A26" s="6" t="s">
        <v>41</v>
      </c>
      <c r="B26" s="28" t="s">
        <v>61</v>
      </c>
      <c r="C26" s="5" t="s">
        <v>30</v>
      </c>
      <c r="D26" s="5"/>
      <c r="E26" s="7">
        <v>0</v>
      </c>
    </row>
    <row r="27" spans="1:7" x14ac:dyDescent="0.25">
      <c r="A27" s="6" t="s">
        <v>24</v>
      </c>
      <c r="B27" s="28" t="s">
        <v>61</v>
      </c>
      <c r="C27" s="5" t="s">
        <v>30</v>
      </c>
      <c r="D27" s="5"/>
      <c r="E27" s="7">
        <f>502.5+465.16+8281.25</f>
        <v>9248.91</v>
      </c>
    </row>
    <row r="28" spans="1:7" x14ac:dyDescent="0.25">
      <c r="A28" s="6" t="s">
        <v>50</v>
      </c>
      <c r="B28" s="28" t="s">
        <v>61</v>
      </c>
      <c r="C28" s="19" t="s">
        <v>30</v>
      </c>
      <c r="D28" s="19"/>
      <c r="E28" s="20">
        <v>41.03</v>
      </c>
    </row>
    <row r="29" spans="1:7" x14ac:dyDescent="0.25">
      <c r="A29" s="6" t="s">
        <v>68</v>
      </c>
      <c r="B29" s="28" t="s">
        <v>69</v>
      </c>
      <c r="C29" s="19" t="s">
        <v>65</v>
      </c>
      <c r="D29" s="19">
        <v>22</v>
      </c>
      <c r="E29" s="20">
        <f>D29*333.76</f>
        <v>7342.7199999999993</v>
      </c>
    </row>
    <row r="30" spans="1:7" x14ac:dyDescent="0.25">
      <c r="A30" s="6"/>
      <c r="B30" s="28"/>
      <c r="C30" s="5"/>
      <c r="D30" s="5"/>
      <c r="E30" s="12"/>
    </row>
    <row r="31" spans="1:7" s="14" customFormat="1" x14ac:dyDescent="0.25">
      <c r="A31" s="26" t="s">
        <v>22</v>
      </c>
      <c r="B31" s="27"/>
      <c r="C31" s="27"/>
      <c r="D31" s="8"/>
      <c r="E31" s="13">
        <f>SUM(E21:E30)</f>
        <v>285389.734</v>
      </c>
    </row>
    <row r="32" spans="1:7" ht="39" customHeight="1" x14ac:dyDescent="0.25">
      <c r="A32" s="78" t="s">
        <v>70</v>
      </c>
      <c r="B32" s="78"/>
      <c r="C32" s="78"/>
      <c r="D32" s="78"/>
      <c r="E32" s="78"/>
    </row>
    <row r="33" spans="1:5" ht="30" customHeight="1" x14ac:dyDescent="0.25">
      <c r="A33" s="76" t="s">
        <v>20</v>
      </c>
      <c r="B33" s="76"/>
      <c r="C33" s="76"/>
      <c r="D33" s="76"/>
      <c r="E33" s="76"/>
    </row>
    <row r="34" spans="1:5" ht="19.5" customHeight="1" x14ac:dyDescent="0.25">
      <c r="A34" s="76" t="s">
        <v>19</v>
      </c>
      <c r="B34" s="76"/>
      <c r="C34" s="76"/>
      <c r="D34" s="76"/>
      <c r="E34" s="76"/>
    </row>
    <row r="35" spans="1:5" ht="27" customHeight="1" x14ac:dyDescent="0.25">
      <c r="A35" s="76" t="s">
        <v>25</v>
      </c>
      <c r="B35" s="76"/>
      <c r="C35" s="76"/>
      <c r="D35" s="76"/>
      <c r="E35" s="76"/>
    </row>
    <row r="36" spans="1:5" x14ac:dyDescent="0.25">
      <c r="A36" s="76" t="s">
        <v>17</v>
      </c>
      <c r="B36" s="76"/>
      <c r="C36" s="76"/>
      <c r="D36" s="76"/>
      <c r="E36" s="76"/>
    </row>
    <row r="37" spans="1:5" x14ac:dyDescent="0.25">
      <c r="A37" s="82" t="s">
        <v>5</v>
      </c>
      <c r="B37" s="82"/>
      <c r="C37" s="82"/>
      <c r="D37" s="82"/>
      <c r="E37" s="82"/>
    </row>
    <row r="38" spans="1:5" x14ac:dyDescent="0.25">
      <c r="A38" s="76" t="s">
        <v>17</v>
      </c>
      <c r="B38" s="76"/>
      <c r="C38" s="76"/>
      <c r="D38" s="76"/>
      <c r="E38" s="76"/>
    </row>
    <row r="39" spans="1:5" x14ac:dyDescent="0.25">
      <c r="A39" s="80" t="s">
        <v>49</v>
      </c>
      <c r="B39" s="80"/>
      <c r="C39" s="80"/>
      <c r="D39" s="80"/>
      <c r="E39" s="15"/>
    </row>
    <row r="40" spans="1:5" x14ac:dyDescent="0.25">
      <c r="B40" s="81" t="s">
        <v>18</v>
      </c>
      <c r="C40" s="81"/>
      <c r="D40" s="81"/>
      <c r="E40" s="22" t="s">
        <v>6</v>
      </c>
    </row>
    <row r="41" spans="1:5" x14ac:dyDescent="0.25">
      <c r="A41" s="11"/>
      <c r="B41" s="11"/>
      <c r="C41" s="11"/>
      <c r="D41" s="11"/>
      <c r="E41" s="11"/>
    </row>
    <row r="42" spans="1:5" x14ac:dyDescent="0.25">
      <c r="A42" s="80" t="s">
        <v>47</v>
      </c>
      <c r="B42" s="80"/>
      <c r="C42" s="80"/>
      <c r="D42" s="80"/>
      <c r="E42" s="15"/>
    </row>
    <row r="43" spans="1:5" x14ac:dyDescent="0.25">
      <c r="B43" s="81" t="s">
        <v>18</v>
      </c>
      <c r="C43" s="81"/>
      <c r="D43" s="81"/>
      <c r="E43" s="22" t="s">
        <v>6</v>
      </c>
    </row>
    <row r="44" spans="1:5" x14ac:dyDescent="0.25">
      <c r="B44" s="21"/>
      <c r="C44" s="21"/>
      <c r="D44" s="21"/>
      <c r="E44" s="32"/>
    </row>
    <row r="45" spans="1:5" x14ac:dyDescent="0.25">
      <c r="A45" s="23" t="s">
        <v>51</v>
      </c>
    </row>
    <row r="46" spans="1:5" x14ac:dyDescent="0.25">
      <c r="A46" s="14" t="s">
        <v>26</v>
      </c>
    </row>
    <row r="47" spans="1:5" x14ac:dyDescent="0.25">
      <c r="A47" s="1" t="s">
        <v>32</v>
      </c>
      <c r="B47" s="2">
        <f>'2кв'!B51</f>
        <v>-87344.009999999922</v>
      </c>
    </row>
    <row r="48" spans="1:5" ht="30" x14ac:dyDescent="0.25">
      <c r="A48" s="31" t="s">
        <v>71</v>
      </c>
      <c r="B48" s="3"/>
    </row>
    <row r="49" spans="1:2" x14ac:dyDescent="0.25">
      <c r="A49" s="1" t="s">
        <v>27</v>
      </c>
      <c r="B49" s="3">
        <f>277711.17-26.36</f>
        <v>277684.81</v>
      </c>
    </row>
    <row r="50" spans="1:2" ht="30" x14ac:dyDescent="0.25">
      <c r="A50" s="31" t="s">
        <v>31</v>
      </c>
      <c r="B50" s="3">
        <f>E31</f>
        <v>285389.734</v>
      </c>
    </row>
    <row r="51" spans="1:2" x14ac:dyDescent="0.25">
      <c r="A51" s="14" t="s">
        <v>28</v>
      </c>
      <c r="B51" s="4">
        <f>B47+B49-B50</f>
        <v>-95048.933999999921</v>
      </c>
    </row>
  </sheetData>
  <mergeCells count="28">
    <mergeCell ref="A8:E8"/>
    <mergeCell ref="A1:E1"/>
    <mergeCell ref="A2:E2"/>
    <mergeCell ref="A3:E3"/>
    <mergeCell ref="A6:E6"/>
    <mergeCell ref="A7:E7"/>
    <mergeCell ref="A32:E3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view="pageBreakPreview" topLeftCell="A37" zoomScaleSheetLayoutView="100" workbookViewId="0">
      <selection activeCell="A32" sqref="A32:E32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4" width="14.28515625" style="1" customWidth="1"/>
    <col min="5" max="5" width="14.140625" style="1" customWidth="1"/>
    <col min="6" max="6" width="11.7109375" style="1" bestFit="1" customWidth="1"/>
    <col min="7" max="7" width="9.140625" style="1"/>
    <col min="8" max="8" width="12" style="1" bestFit="1" customWidth="1"/>
    <col min="9" max="16384" width="9.140625" style="1"/>
  </cols>
  <sheetData>
    <row r="1" spans="1: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4" t="s">
        <v>74</v>
      </c>
      <c r="B3" s="74"/>
      <c r="C3" s="74"/>
      <c r="D3" s="74"/>
      <c r="E3" s="74"/>
    </row>
    <row r="4" spans="1:5" ht="15.6" customHeight="1" x14ac:dyDescent="0.25">
      <c r="A4" s="9" t="s">
        <v>13</v>
      </c>
      <c r="B4" s="10"/>
      <c r="C4" s="10"/>
      <c r="E4" s="37">
        <v>46022</v>
      </c>
    </row>
    <row r="5" spans="1:5" x14ac:dyDescent="0.25">
      <c r="A5" s="11"/>
      <c r="B5" s="10"/>
      <c r="C5" s="10"/>
      <c r="D5" s="10"/>
      <c r="E5" s="10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77" t="s">
        <v>23</v>
      </c>
      <c r="B7" s="77"/>
      <c r="C7" s="77"/>
      <c r="D7" s="77"/>
      <c r="E7" s="77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6" t="s">
        <v>36</v>
      </c>
      <c r="B9" s="76"/>
      <c r="C9" s="76"/>
      <c r="D9" s="76"/>
      <c r="E9" s="76"/>
    </row>
    <row r="10" spans="1:5" ht="25.5" customHeight="1" x14ac:dyDescent="0.25">
      <c r="A10" s="72" t="s">
        <v>14</v>
      </c>
      <c r="B10" s="72"/>
      <c r="C10" s="72"/>
      <c r="D10" s="72"/>
      <c r="E10" s="72"/>
    </row>
    <row r="11" spans="1:5" ht="37.5" customHeight="1" x14ac:dyDescent="0.25">
      <c r="A11" s="76" t="s">
        <v>42</v>
      </c>
      <c r="B11" s="76"/>
      <c r="C11" s="76"/>
      <c r="D11" s="76"/>
      <c r="E11" s="76"/>
    </row>
    <row r="12" spans="1:5" ht="13.5" customHeight="1" x14ac:dyDescent="0.25">
      <c r="A12" s="72" t="s">
        <v>15</v>
      </c>
      <c r="B12" s="72"/>
      <c r="C12" s="72"/>
      <c r="D12" s="72"/>
      <c r="E12" s="72"/>
    </row>
    <row r="13" spans="1:5" ht="21.75" customHeight="1" x14ac:dyDescent="0.25">
      <c r="A13" s="76" t="s">
        <v>43</v>
      </c>
      <c r="B13" s="76"/>
      <c r="C13" s="76"/>
      <c r="D13" s="76"/>
      <c r="E13" s="76"/>
    </row>
    <row r="14" spans="1:5" x14ac:dyDescent="0.25">
      <c r="A14" s="72" t="s">
        <v>2</v>
      </c>
      <c r="B14" s="72"/>
      <c r="C14" s="72"/>
      <c r="D14" s="72"/>
      <c r="E14" s="72"/>
    </row>
    <row r="15" spans="1:5" ht="18.75" customHeight="1" x14ac:dyDescent="0.25">
      <c r="A15" s="76" t="s">
        <v>48</v>
      </c>
      <c r="B15" s="76"/>
      <c r="C15" s="76"/>
      <c r="D15" s="76"/>
      <c r="E15" s="76"/>
    </row>
    <row r="16" spans="1:5" ht="15" customHeight="1" x14ac:dyDescent="0.25">
      <c r="A16" s="72" t="s">
        <v>16</v>
      </c>
      <c r="B16" s="72"/>
      <c r="C16" s="72"/>
      <c r="D16" s="72"/>
      <c r="E16" s="72"/>
    </row>
    <row r="17" spans="1:7" ht="33" customHeight="1" x14ac:dyDescent="0.25">
      <c r="A17" s="76" t="s">
        <v>44</v>
      </c>
      <c r="B17" s="76"/>
      <c r="C17" s="76"/>
      <c r="D17" s="76"/>
      <c r="E17" s="76"/>
    </row>
    <row r="18" spans="1:7" ht="66" customHeight="1" x14ac:dyDescent="0.25">
      <c r="A18" s="76" t="s">
        <v>45</v>
      </c>
      <c r="B18" s="76"/>
      <c r="C18" s="76"/>
      <c r="D18" s="76"/>
      <c r="E18" s="76"/>
    </row>
    <row r="19" spans="1:7" ht="41.25" customHeight="1" x14ac:dyDescent="0.25">
      <c r="A19" s="79" t="s">
        <v>46</v>
      </c>
      <c r="B19" s="79"/>
      <c r="C19" s="79"/>
      <c r="D19" s="79"/>
      <c r="E19" s="79"/>
    </row>
    <row r="20" spans="1:7" ht="135" x14ac:dyDescent="0.25">
      <c r="A20" s="5" t="s">
        <v>7</v>
      </c>
      <c r="B20" s="5" t="s">
        <v>10</v>
      </c>
      <c r="C20" s="5" t="s">
        <v>3</v>
      </c>
      <c r="D20" s="5" t="s">
        <v>9</v>
      </c>
      <c r="E20" s="5" t="s">
        <v>8</v>
      </c>
    </row>
    <row r="21" spans="1:7" ht="30" x14ac:dyDescent="0.25">
      <c r="A21" s="6" t="s">
        <v>35</v>
      </c>
      <c r="B21" s="28" t="s">
        <v>33</v>
      </c>
      <c r="C21" s="5" t="s">
        <v>4</v>
      </c>
      <c r="D21" s="5">
        <v>19.850000000000001</v>
      </c>
      <c r="E21" s="7">
        <f>D21*F21*G21</f>
        <v>188124.405</v>
      </c>
      <c r="F21" s="16">
        <v>3159.1</v>
      </c>
      <c r="G21" s="1">
        <v>3</v>
      </c>
    </row>
    <row r="22" spans="1:7" x14ac:dyDescent="0.25">
      <c r="A22" s="6" t="s">
        <v>34</v>
      </c>
      <c r="B22" s="28" t="s">
        <v>21</v>
      </c>
      <c r="C22" s="5" t="s">
        <v>4</v>
      </c>
      <c r="D22" s="5">
        <v>7.13</v>
      </c>
      <c r="E22" s="7">
        <f>D22*F21*G21</f>
        <v>67573.14899999999</v>
      </c>
    </row>
    <row r="23" spans="1:7" ht="30" x14ac:dyDescent="0.25">
      <c r="A23" s="6" t="s">
        <v>37</v>
      </c>
      <c r="B23" s="28" t="s">
        <v>38</v>
      </c>
      <c r="C23" s="5" t="s">
        <v>4</v>
      </c>
      <c r="D23" s="5"/>
      <c r="E23" s="7">
        <v>0</v>
      </c>
    </row>
    <row r="24" spans="1:7" x14ac:dyDescent="0.25">
      <c r="A24" s="6" t="s">
        <v>40</v>
      </c>
      <c r="B24" s="28" t="s">
        <v>75</v>
      </c>
      <c r="C24" s="5" t="s">
        <v>30</v>
      </c>
      <c r="D24" s="5"/>
      <c r="E24" s="7">
        <f>4907.68+4374.88+4155.84</f>
        <v>13438.400000000001</v>
      </c>
    </row>
    <row r="25" spans="1:7" x14ac:dyDescent="0.25">
      <c r="A25" s="6" t="s">
        <v>39</v>
      </c>
      <c r="B25" s="28" t="s">
        <v>75</v>
      </c>
      <c r="C25" s="5" t="s">
        <v>30</v>
      </c>
      <c r="D25" s="5"/>
      <c r="E25" s="7">
        <v>2185.9699999999998</v>
      </c>
    </row>
    <row r="26" spans="1:7" x14ac:dyDescent="0.25">
      <c r="A26" s="6" t="s">
        <v>41</v>
      </c>
      <c r="B26" s="28" t="s">
        <v>75</v>
      </c>
      <c r="C26" s="5" t="s">
        <v>30</v>
      </c>
      <c r="D26" s="5"/>
      <c r="E26" s="7">
        <v>2937.22</v>
      </c>
    </row>
    <row r="27" spans="1:7" x14ac:dyDescent="0.25">
      <c r="A27" s="6" t="s">
        <v>24</v>
      </c>
      <c r="B27" s="28" t="s">
        <v>75</v>
      </c>
      <c r="C27" s="5" t="s">
        <v>30</v>
      </c>
      <c r="D27" s="5"/>
      <c r="E27" s="7">
        <v>7957.2</v>
      </c>
    </row>
    <row r="28" spans="1:7" ht="30" x14ac:dyDescent="0.25">
      <c r="A28" s="33" t="s">
        <v>101</v>
      </c>
      <c r="B28" s="28" t="s">
        <v>104</v>
      </c>
      <c r="C28" s="19" t="s">
        <v>30</v>
      </c>
      <c r="D28" s="34">
        <v>6</v>
      </c>
      <c r="E28" s="20">
        <f>D28*333.76</f>
        <v>2002.56</v>
      </c>
    </row>
    <row r="29" spans="1:7" ht="30" x14ac:dyDescent="0.25">
      <c r="A29" s="88" t="s">
        <v>102</v>
      </c>
      <c r="B29" s="28" t="s">
        <v>104</v>
      </c>
      <c r="C29" s="19" t="s">
        <v>65</v>
      </c>
      <c r="D29" s="87">
        <v>16</v>
      </c>
      <c r="E29" s="20">
        <f t="shared" ref="E29:E30" si="0">D29*333.76</f>
        <v>5340.16</v>
      </c>
    </row>
    <row r="30" spans="1:7" x14ac:dyDescent="0.25">
      <c r="A30" s="33" t="s">
        <v>103</v>
      </c>
      <c r="B30" s="28" t="s">
        <v>104</v>
      </c>
      <c r="C30" s="5"/>
      <c r="D30" s="34">
        <v>8</v>
      </c>
      <c r="E30" s="20">
        <f t="shared" si="0"/>
        <v>2670.08</v>
      </c>
    </row>
    <row r="31" spans="1:7" s="14" customFormat="1" x14ac:dyDescent="0.25">
      <c r="A31" s="26" t="s">
        <v>22</v>
      </c>
      <c r="B31" s="27"/>
      <c r="C31" s="27"/>
      <c r="D31" s="8"/>
      <c r="E31" s="13">
        <f>SUM(E21:E30)</f>
        <v>292229.14399999997</v>
      </c>
    </row>
    <row r="32" spans="1:7" ht="39" customHeight="1" x14ac:dyDescent="0.25">
      <c r="A32" s="78" t="s">
        <v>106</v>
      </c>
      <c r="B32" s="78"/>
      <c r="C32" s="78"/>
      <c r="D32" s="78"/>
      <c r="E32" s="78"/>
    </row>
    <row r="33" spans="1:5" ht="30" customHeight="1" x14ac:dyDescent="0.25">
      <c r="A33" s="76" t="s">
        <v>20</v>
      </c>
      <c r="B33" s="76"/>
      <c r="C33" s="76"/>
      <c r="D33" s="76"/>
      <c r="E33" s="76"/>
    </row>
    <row r="34" spans="1:5" ht="19.5" customHeight="1" x14ac:dyDescent="0.25">
      <c r="A34" s="76" t="s">
        <v>19</v>
      </c>
      <c r="B34" s="76"/>
      <c r="C34" s="76"/>
      <c r="D34" s="76"/>
      <c r="E34" s="76"/>
    </row>
    <row r="35" spans="1:5" ht="27" customHeight="1" x14ac:dyDescent="0.25">
      <c r="A35" s="76" t="s">
        <v>25</v>
      </c>
      <c r="B35" s="76"/>
      <c r="C35" s="76"/>
      <c r="D35" s="76"/>
      <c r="E35" s="76"/>
    </row>
    <row r="36" spans="1:5" x14ac:dyDescent="0.25">
      <c r="A36" s="76" t="s">
        <v>17</v>
      </c>
      <c r="B36" s="76"/>
      <c r="C36" s="76"/>
      <c r="D36" s="76"/>
      <c r="E36" s="76"/>
    </row>
    <row r="37" spans="1:5" x14ac:dyDescent="0.25">
      <c r="A37" s="82" t="s">
        <v>5</v>
      </c>
      <c r="B37" s="82"/>
      <c r="C37" s="82"/>
      <c r="D37" s="82"/>
      <c r="E37" s="82"/>
    </row>
    <row r="38" spans="1:5" x14ac:dyDescent="0.25">
      <c r="A38" s="76" t="s">
        <v>17</v>
      </c>
      <c r="B38" s="76"/>
      <c r="C38" s="76"/>
      <c r="D38" s="76"/>
      <c r="E38" s="76"/>
    </row>
    <row r="39" spans="1:5" x14ac:dyDescent="0.25">
      <c r="A39" s="80" t="s">
        <v>49</v>
      </c>
      <c r="B39" s="80"/>
      <c r="C39" s="80"/>
      <c r="D39" s="80"/>
      <c r="E39" s="15"/>
    </row>
    <row r="40" spans="1:5" x14ac:dyDescent="0.25">
      <c r="B40" s="81" t="s">
        <v>18</v>
      </c>
      <c r="C40" s="81"/>
      <c r="D40" s="81"/>
      <c r="E40" s="22" t="s">
        <v>6</v>
      </c>
    </row>
    <row r="41" spans="1:5" x14ac:dyDescent="0.25">
      <c r="A41" s="11"/>
      <c r="B41" s="11"/>
      <c r="C41" s="11"/>
      <c r="D41" s="11"/>
      <c r="E41" s="11"/>
    </row>
    <row r="42" spans="1:5" x14ac:dyDescent="0.25">
      <c r="A42" s="80" t="s">
        <v>47</v>
      </c>
      <c r="B42" s="80"/>
      <c r="C42" s="80"/>
      <c r="D42" s="80"/>
      <c r="E42" s="15"/>
    </row>
    <row r="43" spans="1:5" x14ac:dyDescent="0.25">
      <c r="B43" s="81" t="s">
        <v>18</v>
      </c>
      <c r="C43" s="81"/>
      <c r="D43" s="81"/>
      <c r="E43" s="22" t="s">
        <v>6</v>
      </c>
    </row>
    <row r="44" spans="1:5" x14ac:dyDescent="0.25">
      <c r="B44" s="21"/>
      <c r="C44" s="21"/>
      <c r="D44" s="21"/>
      <c r="E44" s="36"/>
    </row>
    <row r="45" spans="1:5" x14ac:dyDescent="0.25">
      <c r="A45" s="23" t="s">
        <v>51</v>
      </c>
    </row>
    <row r="46" spans="1:5" x14ac:dyDescent="0.25">
      <c r="A46" s="14" t="s">
        <v>26</v>
      </c>
    </row>
    <row r="47" spans="1:5" x14ac:dyDescent="0.25">
      <c r="A47" s="1" t="s">
        <v>32</v>
      </c>
      <c r="B47" s="2">
        <f>'3кв'!B51</f>
        <v>-95048.933999999921</v>
      </c>
    </row>
    <row r="48" spans="1:5" ht="30" x14ac:dyDescent="0.25">
      <c r="A48" s="35" t="s">
        <v>105</v>
      </c>
      <c r="B48" s="3"/>
    </row>
    <row r="49" spans="1:2" x14ac:dyDescent="0.25">
      <c r="A49" s="1" t="s">
        <v>27</v>
      </c>
      <c r="B49" s="3">
        <f>291372.95-49.81</f>
        <v>291323.14</v>
      </c>
    </row>
    <row r="50" spans="1:2" ht="30" x14ac:dyDescent="0.25">
      <c r="A50" s="35" t="s">
        <v>31</v>
      </c>
      <c r="B50" s="3">
        <f>E31</f>
        <v>292229.14399999997</v>
      </c>
    </row>
    <row r="51" spans="1:2" x14ac:dyDescent="0.25">
      <c r="A51" s="14" t="s">
        <v>28</v>
      </c>
      <c r="B51" s="4">
        <f>B47+B49-B50</f>
        <v>-95954.937999999878</v>
      </c>
    </row>
  </sheetData>
  <mergeCells count="28">
    <mergeCell ref="A8:E8"/>
    <mergeCell ref="A1:E1"/>
    <mergeCell ref="A2:E2"/>
    <mergeCell ref="A3:E3"/>
    <mergeCell ref="A6:E6"/>
    <mergeCell ref="A7:E7"/>
    <mergeCell ref="A32:E3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BreakPreview" zoomScaleSheetLayoutView="100" workbookViewId="0">
      <selection activeCell="C34" sqref="C34"/>
    </sheetView>
  </sheetViews>
  <sheetFormatPr defaultRowHeight="15.75" x14ac:dyDescent="0.25"/>
  <cols>
    <col min="1" max="1" width="10.5703125" style="39" customWidth="1"/>
    <col min="2" max="2" width="60.42578125" style="39" customWidth="1"/>
    <col min="3" max="3" width="16.140625" style="39" customWidth="1"/>
    <col min="4" max="4" width="14.5703125" style="39" customWidth="1"/>
    <col min="5" max="5" width="14.7109375" style="39" customWidth="1"/>
    <col min="6" max="6" width="12.42578125" style="39" customWidth="1"/>
    <col min="7" max="7" width="12" style="39" customWidth="1"/>
    <col min="8" max="8" width="13.5703125" style="39" customWidth="1"/>
    <col min="9" max="16384" width="9.140625" style="39"/>
  </cols>
  <sheetData>
    <row r="1" spans="1:4" x14ac:dyDescent="0.25">
      <c r="A1" s="84" t="s">
        <v>76</v>
      </c>
      <c r="B1" s="84"/>
      <c r="C1" s="84"/>
      <c r="D1" s="38"/>
    </row>
    <row r="2" spans="1:4" x14ac:dyDescent="0.25">
      <c r="A2" s="85" t="s">
        <v>77</v>
      </c>
      <c r="B2" s="85"/>
      <c r="C2" s="85"/>
      <c r="D2" s="40"/>
    </row>
    <row r="3" spans="1:4" x14ac:dyDescent="0.25">
      <c r="A3" s="85" t="s">
        <v>99</v>
      </c>
      <c r="B3" s="85"/>
      <c r="C3" s="85"/>
      <c r="D3" s="40"/>
    </row>
    <row r="4" spans="1:4" x14ac:dyDescent="0.25">
      <c r="A4" s="84" t="s">
        <v>78</v>
      </c>
      <c r="B4" s="84"/>
      <c r="C4" s="84"/>
      <c r="D4" s="38"/>
    </row>
    <row r="5" spans="1:4" x14ac:dyDescent="0.25">
      <c r="A5" s="86"/>
      <c r="B5" s="86"/>
      <c r="C5" s="86"/>
      <c r="D5" s="41"/>
    </row>
    <row r="6" spans="1:4" x14ac:dyDescent="0.25">
      <c r="A6" s="40"/>
      <c r="B6" s="42" t="s">
        <v>79</v>
      </c>
      <c r="C6" s="43">
        <f>'1кв'!B47</f>
        <v>-71166.69</v>
      </c>
      <c r="D6" s="44"/>
    </row>
    <row r="7" spans="1:4" x14ac:dyDescent="0.25">
      <c r="A7" s="45" t="s">
        <v>80</v>
      </c>
      <c r="B7" s="42" t="s">
        <v>81</v>
      </c>
      <c r="C7" s="43"/>
      <c r="D7" s="44"/>
    </row>
    <row r="8" spans="1:4" x14ac:dyDescent="0.25">
      <c r="A8" s="40"/>
      <c r="B8" s="46" t="s">
        <v>82</v>
      </c>
      <c r="C8" s="43"/>
      <c r="D8" s="44"/>
    </row>
    <row r="9" spans="1:4" x14ac:dyDescent="0.25">
      <c r="A9" s="40"/>
      <c r="B9" s="47" t="s">
        <v>83</v>
      </c>
      <c r="C9" s="43"/>
      <c r="D9" s="44"/>
    </row>
    <row r="10" spans="1:4" x14ac:dyDescent="0.25">
      <c r="A10" s="40"/>
      <c r="B10" s="47" t="s">
        <v>84</v>
      </c>
      <c r="C10" s="43"/>
      <c r="D10" s="44"/>
    </row>
    <row r="11" spans="1:4" x14ac:dyDescent="0.25">
      <c r="A11" s="40"/>
      <c r="B11" s="47" t="s">
        <v>85</v>
      </c>
      <c r="C11" s="43"/>
      <c r="D11" s="44"/>
    </row>
    <row r="12" spans="1:4" x14ac:dyDescent="0.25">
      <c r="B12" s="48" t="s">
        <v>86</v>
      </c>
      <c r="C12" s="49">
        <f>'1кв'!B49+'2кв'!B49+'3кв'!B49+'4кв'!B49</f>
        <v>1096255.9900000002</v>
      </c>
      <c r="D12" s="50"/>
    </row>
    <row r="13" spans="1:4" x14ac:dyDescent="0.25">
      <c r="A13" s="51"/>
      <c r="B13" s="48" t="s">
        <v>87</v>
      </c>
      <c r="C13" s="52">
        <f>SUM(C12:C12)</f>
        <v>1096255.9900000002</v>
      </c>
      <c r="D13" s="44"/>
    </row>
    <row r="14" spans="1:4" x14ac:dyDescent="0.25">
      <c r="A14" s="41"/>
      <c r="B14" s="83"/>
      <c r="C14" s="83"/>
      <c r="D14" s="53"/>
    </row>
    <row r="15" spans="1:4" x14ac:dyDescent="0.25">
      <c r="A15" s="54" t="s">
        <v>88</v>
      </c>
      <c r="B15" s="55" t="s">
        <v>35</v>
      </c>
      <c r="C15" s="49">
        <f>'1кв'!E21+'2кв'!E21+'3кв'!E21+'4кв'!E21</f>
        <v>735248.93400000001</v>
      </c>
      <c r="D15" s="53"/>
    </row>
    <row r="16" spans="1:4" x14ac:dyDescent="0.25">
      <c r="A16" s="54"/>
      <c r="B16" s="56" t="s">
        <v>34</v>
      </c>
      <c r="C16" s="49">
        <f>'1кв'!E22+'2кв'!E22+'3кв'!E22+'4кв'!E22</f>
        <v>258540.74399999995</v>
      </c>
      <c r="D16" s="53"/>
    </row>
    <row r="17" spans="1:5" x14ac:dyDescent="0.25">
      <c r="A17" s="54"/>
      <c r="B17" s="56" t="s">
        <v>89</v>
      </c>
      <c r="C17" s="49">
        <f>'1кв'!E23+'2кв'!E23+'3кв'!E23+'4кв'!E23</f>
        <v>0</v>
      </c>
      <c r="D17" s="53"/>
    </row>
    <row r="18" spans="1:5" x14ac:dyDescent="0.25">
      <c r="A18" s="54"/>
      <c r="B18" s="47" t="s">
        <v>90</v>
      </c>
      <c r="C18" s="49">
        <f>'1кв'!E24+'2кв'!E24+'3кв'!E24+'4кв'!E24</f>
        <v>48189.24</v>
      </c>
      <c r="D18" s="53"/>
    </row>
    <row r="19" spans="1:5" x14ac:dyDescent="0.25">
      <c r="A19" s="54"/>
      <c r="B19" s="47" t="s">
        <v>91</v>
      </c>
      <c r="C19" s="49">
        <f>'1кв'!E25+'2кв'!E25+'3кв'!E25+'4кв'!E25</f>
        <v>6852.4699999999993</v>
      </c>
      <c r="D19" s="53"/>
    </row>
    <row r="20" spans="1:5" x14ac:dyDescent="0.25">
      <c r="A20" s="54"/>
      <c r="B20" s="47" t="s">
        <v>92</v>
      </c>
      <c r="C20" s="49">
        <f>'1кв'!E26+'2кв'!E26+'3кв'!E26+'4кв'!E26</f>
        <v>9024.58</v>
      </c>
      <c r="D20" s="53"/>
    </row>
    <row r="21" spans="1:5" x14ac:dyDescent="0.25">
      <c r="A21" s="41"/>
      <c r="B21" s="47" t="s">
        <v>24</v>
      </c>
      <c r="C21" s="49">
        <f>'1кв'!E27+'2кв'!E27+'3кв'!E27+'4кв'!E27</f>
        <v>29788.799999999999</v>
      </c>
      <c r="D21" s="53"/>
      <c r="E21" s="57"/>
    </row>
    <row r="22" spans="1:5" x14ac:dyDescent="0.25">
      <c r="A22" s="41"/>
      <c r="B22" s="58" t="s">
        <v>50</v>
      </c>
      <c r="C22" s="49">
        <f>'1кв'!E28+'2кв'!E28+'3кв'!E28</f>
        <v>80.13</v>
      </c>
      <c r="D22" s="53"/>
      <c r="E22" s="57"/>
    </row>
    <row r="23" spans="1:5" x14ac:dyDescent="0.25">
      <c r="A23" s="54"/>
      <c r="B23" s="59" t="s">
        <v>108</v>
      </c>
      <c r="C23" s="49">
        <f>'2кв'!E29+'2кв'!E30+'3кв'!E29+'4кв'!E28+'4кв'!E29+'4кв'!E30</f>
        <v>24030.720000000001</v>
      </c>
      <c r="D23" s="53"/>
    </row>
    <row r="24" spans="1:5" x14ac:dyDescent="0.25">
      <c r="A24" s="54"/>
      <c r="B24" s="46" t="s">
        <v>93</v>
      </c>
      <c r="C24" s="60">
        <f>'1кв'!E29</f>
        <v>9288.6200000000008</v>
      </c>
      <c r="D24" s="53"/>
    </row>
    <row r="25" spans="1:5" x14ac:dyDescent="0.25">
      <c r="A25" s="54"/>
      <c r="B25" s="46" t="s">
        <v>82</v>
      </c>
      <c r="C25" s="60"/>
      <c r="D25" s="53"/>
    </row>
    <row r="26" spans="1:5" x14ac:dyDescent="0.25">
      <c r="A26" s="54"/>
      <c r="B26" s="61" t="s">
        <v>107</v>
      </c>
      <c r="C26" s="62">
        <f>'1кв'!E29</f>
        <v>9288.6200000000008</v>
      </c>
      <c r="D26" s="53"/>
    </row>
    <row r="27" spans="1:5" x14ac:dyDescent="0.25">
      <c r="A27" s="54"/>
      <c r="B27" s="63"/>
      <c r="C27" s="62"/>
      <c r="D27" s="53"/>
    </row>
    <row r="28" spans="1:5" x14ac:dyDescent="0.25">
      <c r="A28" s="41"/>
      <c r="B28" s="64" t="s">
        <v>94</v>
      </c>
      <c r="C28" s="65">
        <f>SUM(C15:C24)</f>
        <v>1121044.2380000001</v>
      </c>
      <c r="D28" s="53"/>
      <c r="E28" s="57"/>
    </row>
    <row r="29" spans="1:5" x14ac:dyDescent="0.25">
      <c r="A29" s="41"/>
      <c r="B29" s="64" t="s">
        <v>100</v>
      </c>
      <c r="C29" s="66">
        <f>C6+C13-C28</f>
        <v>-95954.937999999849</v>
      </c>
      <c r="D29" s="53"/>
    </row>
    <row r="30" spans="1:5" x14ac:dyDescent="0.25">
      <c r="A30" s="41"/>
      <c r="B30" s="45"/>
      <c r="C30" s="45"/>
      <c r="D30" s="53"/>
    </row>
    <row r="31" spans="1:5" x14ac:dyDescent="0.25">
      <c r="A31" s="41"/>
      <c r="B31" s="67" t="s">
        <v>95</v>
      </c>
      <c r="C31" s="67"/>
      <c r="D31" s="53"/>
    </row>
    <row r="32" spans="1:5" x14ac:dyDescent="0.25">
      <c r="A32" s="41"/>
      <c r="B32" s="67" t="s">
        <v>96</v>
      </c>
      <c r="C32" s="68">
        <v>101630.07</v>
      </c>
      <c r="D32" s="53"/>
    </row>
    <row r="33" spans="1:4" x14ac:dyDescent="0.25">
      <c r="A33" s="41"/>
      <c r="B33" s="69" t="s">
        <v>109</v>
      </c>
      <c r="C33" s="70">
        <v>118212.52</v>
      </c>
      <c r="D33" s="53"/>
    </row>
    <row r="34" spans="1:4" x14ac:dyDescent="0.25">
      <c r="A34" s="41"/>
      <c r="B34" s="67" t="s">
        <v>97</v>
      </c>
      <c r="C34" s="71">
        <f>C33-C32</f>
        <v>16582.449999999997</v>
      </c>
      <c r="D34" s="53"/>
    </row>
    <row r="35" spans="1:4" x14ac:dyDescent="0.25">
      <c r="A35" s="41"/>
      <c r="B35" s="45"/>
      <c r="C35" s="45"/>
      <c r="D35" s="53"/>
    </row>
    <row r="36" spans="1:4" x14ac:dyDescent="0.25">
      <c r="A36" s="41" t="s">
        <v>98</v>
      </c>
      <c r="B36" s="45" t="s">
        <v>110</v>
      </c>
      <c r="C36" s="45"/>
      <c r="D36" s="53"/>
    </row>
    <row r="37" spans="1:4" x14ac:dyDescent="0.25">
      <c r="A37" s="41"/>
      <c r="B37" s="45" t="s">
        <v>111</v>
      </c>
      <c r="C37" s="45"/>
      <c r="D37" s="53"/>
    </row>
    <row r="38" spans="1:4" x14ac:dyDescent="0.25">
      <c r="A38" s="41"/>
      <c r="B38" s="45" t="s">
        <v>112</v>
      </c>
      <c r="C38" s="45"/>
      <c r="D38" s="53"/>
    </row>
    <row r="39" spans="1:4" x14ac:dyDescent="0.25">
      <c r="A39" s="41"/>
      <c r="B39" s="69"/>
      <c r="C39" s="45"/>
      <c r="D39" s="53"/>
    </row>
    <row r="40" spans="1:4" x14ac:dyDescent="0.25">
      <c r="A40" s="41"/>
      <c r="B40" s="45"/>
      <c r="C40" s="45"/>
      <c r="D40" s="53"/>
    </row>
    <row r="41" spans="1:4" x14ac:dyDescent="0.25">
      <c r="A41" s="41"/>
      <c r="B41" s="45"/>
      <c r="C41" s="45"/>
      <c r="D41" s="53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2026-02-25T09:53:24Z</dcterms:modified>
</cp:coreProperties>
</file>