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38640" windowHeight="21120" activeTab="4"/>
  </bookViews>
  <sheets>
    <sheet name="1кв" sheetId="28" r:id="rId1"/>
    <sheet name="2кв" sheetId="29" r:id="rId2"/>
    <sheet name="3кв" sheetId="30" r:id="rId3"/>
    <sheet name="4кв" sheetId="31" r:id="rId4"/>
    <sheet name="отчет" sheetId="32" r:id="rId5"/>
  </sheets>
  <definedNames>
    <definedName name="_xlnm.Print_Area" localSheetId="0">'1кв'!$A$1:$E$54</definedName>
    <definedName name="_xlnm.Print_Area" localSheetId="1">'2кв'!$A$1:$E$51</definedName>
    <definedName name="_xlnm.Print_Area" localSheetId="2">'3кв'!$A$1:$E$54</definedName>
    <definedName name="_xlnm.Print_Area" localSheetId="3">'4кв'!$A$1:$E$51</definedName>
    <definedName name="_xlnm.Print_Area" localSheetId="4">отчет!$A$1:$C$41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32" l="1"/>
  <c r="C23" i="32" l="1"/>
  <c r="C19" i="32"/>
  <c r="C20" i="32"/>
  <c r="C21" i="32"/>
  <c r="C18" i="32"/>
  <c r="E31" i="31"/>
  <c r="B49" i="31"/>
  <c r="E30" i="31"/>
  <c r="C28" i="32" l="1"/>
  <c r="C27" i="32"/>
  <c r="C26" i="32"/>
  <c r="C22" i="32"/>
  <c r="C17" i="32"/>
  <c r="C6" i="32"/>
  <c r="C24" i="32" l="1"/>
  <c r="B47" i="31" l="1"/>
  <c r="C12" i="32"/>
  <c r="C13" i="32" s="1"/>
  <c r="E23" i="31"/>
  <c r="C16" i="32" s="1"/>
  <c r="E22" i="31"/>
  <c r="B50" i="31" l="1"/>
  <c r="C15" i="32"/>
  <c r="C30" i="32" s="1"/>
  <c r="C31" i="32" s="1"/>
  <c r="B51" i="31"/>
  <c r="E34" i="30"/>
  <c r="B52" i="30"/>
  <c r="E32" i="30"/>
  <c r="E31" i="30"/>
  <c r="E29" i="30"/>
  <c r="E28" i="30"/>
  <c r="E31" i="29" l="1"/>
  <c r="B49" i="29" l="1"/>
  <c r="E23" i="30"/>
  <c r="E22" i="30"/>
  <c r="E22" i="29"/>
  <c r="B53" i="30" l="1"/>
  <c r="E23" i="29"/>
  <c r="B50" i="29"/>
  <c r="E31" i="28" l="1"/>
  <c r="E32" i="28"/>
  <c r="E30" i="28"/>
  <c r="E23" i="28" l="1"/>
  <c r="E22" i="28"/>
  <c r="E34" i="28" l="1"/>
  <c r="B53" i="28" s="1"/>
  <c r="B54" i="28" s="1"/>
  <c r="B47" i="29" s="1"/>
  <c r="B51" i="29" s="1"/>
  <c r="B50" i="30" s="1"/>
  <c r="B54" i="30" s="1"/>
</calcChain>
</file>

<file path=xl/sharedStrings.xml><?xml version="1.0" encoding="utf-8"?>
<sst xmlns="http://schemas.openxmlformats.org/spreadsheetml/2006/main" count="340" uniqueCount="113">
  <si>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</si>
  <si>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</si>
  <si>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</si>
  <si>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</si>
  <si>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</si>
  <si>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</si>
  <si>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</si>
  <si>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</si>
  <si>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</si>
  <si>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</si>
  <si>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</si>
  <si>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</si>
  <si>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</si>
  <si>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</si>
  <si>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</si>
  <si>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</si>
  <si>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</si>
  <si>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</si>
  <si>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</si>
  <si>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</si>
  <si>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</si>
  <si>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t>постоянно</t>
  </si>
  <si>
    <t>Итого:</t>
  </si>
  <si>
    <t>г. Россошь, ул. Лизы Чайкиной, д. 1а/4</t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</si>
  <si>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</si>
  <si>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</si>
  <si>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</si>
  <si>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</si>
  <si>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</si>
  <si>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</si>
  <si>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Работы по содержанию и тек. ремонту</t>
  </si>
  <si>
    <t>1 квартал</t>
  </si>
  <si>
    <t>Остаток на начало квартала</t>
  </si>
  <si>
    <t>определена приложением № 9 к договору</t>
  </si>
  <si>
    <t xml:space="preserve">Расходы по управлению МКД </t>
  </si>
  <si>
    <t>Услуги по содержанию многоквартирного дома</t>
  </si>
  <si>
    <t>Дератизация, дезинсекция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</si>
  <si>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</si>
  <si>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</si>
  <si>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№63  от   01.12.2015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</si>
  <si>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№1а/4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Лизы Чайкиной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</si>
  <si>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</si>
  <si>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</si>
  <si>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Полив</t>
  </si>
  <si>
    <t>Холодная вода на СОИ</t>
  </si>
  <si>
    <t>Электроэнергия на СОИ</t>
  </si>
  <si>
    <t>Водоотведение на СОИ</t>
  </si>
  <si>
    <t xml:space="preserve">именуемый в дальнейшем "Заказчик", в лице  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</si>
  <si>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      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 от 12.01.2017 г.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</si>
  <si>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 xml:space="preserve">Собственники МКД, в лице председателя совета дома </t>
    </r>
  </si>
  <si>
    <t>S квартир = 3266,9 м2</t>
  </si>
  <si>
    <t>за 1 квартал 2025 года</t>
  </si>
  <si>
    <t>31.03.2025 г.</t>
  </si>
  <si>
    <t>Замена личинки на двери входа в подвал (кв.1)</t>
  </si>
  <si>
    <t>Ремонт половой плитки (кв.18)</t>
  </si>
  <si>
    <t>Замена КНС в подвале (кв.63)</t>
  </si>
  <si>
    <t>февраль</t>
  </si>
  <si>
    <t>ч/ч</t>
  </si>
  <si>
    <t xml:space="preserve">           2. Всего за период с "01" 01 2025 г. по "31" 03 2025 г. выполнено работ (оказано услуг) на общую сумму двести шестьдесят шесть тысяч семьсот восемьдесят девять рублей 17 копеек.</t>
  </si>
  <si>
    <t>Предъявлено населению 303738,82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</si>
  <si>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</si>
  <si>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</si>
  <si>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</si>
  <si>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</si>
  <si>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</si>
  <si>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</si>
  <si>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Предъявлено населению 303807,39</t>
  </si>
  <si>
    <t>июнь</t>
  </si>
  <si>
    <t xml:space="preserve">ремонт бойлера </t>
  </si>
  <si>
    <t xml:space="preserve">           2. Всего за период с "01" 04 2025 г. по "30" 06 2025 г. выполнено работ (оказано услуг) на общую сумму триста восемь тысяч триста тридцать семь рублей 18 копеек</t>
  </si>
  <si>
    <t>ремонт и окраска скамеек (смета)</t>
  </si>
  <si>
    <t>Срезан замок (кв 20)</t>
  </si>
  <si>
    <t>Ремонт бойлера, замена пластин (кв.1)</t>
  </si>
  <si>
    <t>август</t>
  </si>
  <si>
    <t>сентябрь</t>
  </si>
  <si>
    <t>ч/час</t>
  </si>
  <si>
    <t>Предъявлено населению 333130</t>
  </si>
  <si>
    <t>Поверка ОПУ ТЭ (вкт, термометры)</t>
  </si>
  <si>
    <t xml:space="preserve">           2. Всего за период с "01" 07 2025 г. по "30" 09 2025 г. выполнено работ (оказано услуг) на общую сумму двести двести девяносто шесть тысяч триста шестьдесят восемь рублей 73 копейки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</si>
  <si>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</si>
  <si>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</si>
  <si>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</si>
  <si>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</si>
  <si>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Лизы Чайкиной, д. 1а/4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</si>
  <si>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</si>
  <si>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</si>
  <si>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</si>
  <si>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</si>
  <si>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</si>
  <si>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</si>
  <si>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</si>
  <si>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</si>
  <si>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</si>
  <si>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</si>
  <si>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</si>
  <si>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</si>
  <si>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</si>
  <si>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НА ЛИЦЕВОМ СЧЕТЕ  ЗА  период  с 01.01.2025 г. по 31.12.2025 г.</t>
  </si>
  <si>
    <t>Остаток средств на 01.01.2026</t>
  </si>
  <si>
    <t>Расходы по управлению МКД</t>
  </si>
  <si>
    <t>Ремонт плиточного покрытия в подъезде (кв.55)</t>
  </si>
  <si>
    <t>октябрь</t>
  </si>
  <si>
    <t xml:space="preserve">           2. Всего за период с "01" 10  2025 г. по "31" 12  2025 г. выполнено работ (оказано услуг) на общую сумму двести двести восемьдесят четыре тысячи четыреста сорок восемь рублей 56 копеек</t>
  </si>
  <si>
    <t>Предъявлено населению 334421,69</t>
  </si>
  <si>
    <t>Начислено всего 1275097,95</t>
  </si>
  <si>
    <t>* холодная вода на СОИ - 0</t>
  </si>
  <si>
    <t>* водоотведение на СОИ- 0</t>
  </si>
  <si>
    <t>* электроэнергия на СОИ- 39228,51</t>
  </si>
  <si>
    <t>Непредвиденные работы 29 ч/ч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</si>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</sst>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165" fontId="9" fillId="0" borderId="0"/>
  </cellStyleXfs>
  <cellXfs count="101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center" wrapText="1"/>
    </xf>
    <xf numFmtId="164" fontId="5" fillId="0" borderId="0" xfId="1" applyNumberFormat="1" applyFont="1"/>
    <xf numFmtId="164" fontId="2" fillId="0" borderId="0" xfId="1" applyNumberFormat="1" applyFont="1"/>
    <xf numFmtId="164" fontId="5" fillId="0" borderId="0" xfId="0" applyNumberFormat="1" applyFont="1"/>
    <xf numFmtId="0" fontId="4" fillId="0" borderId="4" xfId="0" applyFont="1" applyBorder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43" fontId="5" fillId="0" borderId="1" xfId="1" applyFont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0" borderId="5" xfId="0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0" fontId="1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4" fillId="0" borderId="4" xfId="0" applyFont="1" applyBorder="1" applyAlignment="1"/>
    <xf numFmtId="0" fontId="4" fillId="0" borderId="4" xfId="0" applyFont="1" applyBorder="1"/>
    <xf numFmtId="14" fontId="8" fillId="0" borderId="0" xfId="0" applyNumberFormat="1" applyFont="1" applyAlignment="1">
      <alignment horizontal="right" wrapText="1"/>
    </xf>
    <xf numFmtId="0" fontId="13" fillId="0" borderId="0" xfId="0" applyFont="1" applyAlignment="1"/>
    <xf numFmtId="0" fontId="14" fillId="0" borderId="0" xfId="0" applyFont="1"/>
    <xf numFmtId="0" fontId="16" fillId="0" borderId="0" xfId="0" applyFont="1" applyAlignment="1"/>
    <xf numFmtId="0" fontId="16" fillId="0" borderId="0" xfId="0" applyFont="1"/>
    <xf numFmtId="49" fontId="16" fillId="0" borderId="1" xfId="0" applyNumberFormat="1" applyFont="1" applyBorder="1"/>
    <xf numFmtId="166" fontId="17" fillId="0" borderId="1" xfId="1" applyNumberFormat="1" applyFont="1" applyBorder="1" applyAlignment="1">
      <alignment horizontal="center"/>
    </xf>
    <xf numFmtId="4" fontId="13" fillId="0" borderId="0" xfId="0" applyNumberFormat="1" applyFont="1"/>
    <xf numFmtId="0" fontId="16" fillId="0" borderId="0" xfId="0" applyFont="1" applyAlignment="1">
      <alignment horizontal="left"/>
    </xf>
    <xf numFmtId="49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9" fontId="16" fillId="0" borderId="1" xfId="0" applyNumberFormat="1" applyFont="1" applyBorder="1" applyAlignment="1"/>
    <xf numFmtId="43" fontId="16" fillId="2" borderId="1" xfId="1" applyFont="1" applyFill="1" applyBorder="1" applyAlignment="1">
      <alignment horizontal="center"/>
    </xf>
    <xf numFmtId="164" fontId="16" fillId="0" borderId="0" xfId="1" applyNumberFormat="1" applyFont="1" applyBorder="1"/>
    <xf numFmtId="0" fontId="16" fillId="0" borderId="0" xfId="0" applyFont="1" applyAlignment="1">
      <alignment horizontal="center"/>
    </xf>
    <xf numFmtId="166" fontId="17" fillId="0" borderId="1" xfId="0" applyNumberFormat="1" applyFont="1" applyBorder="1" applyAlignment="1">
      <alignment horizontal="center"/>
    </xf>
    <xf numFmtId="4" fontId="16" fillId="0" borderId="0" xfId="0" applyNumberFormat="1" applyFont="1"/>
    <xf numFmtId="0" fontId="16" fillId="0" borderId="0" xfId="0" applyFont="1" applyBorder="1"/>
    <xf numFmtId="0" fontId="16" fillId="0" borderId="1" xfId="0" applyFont="1" applyBorder="1" applyAlignment="1">
      <alignment wrapText="1"/>
    </xf>
    <xf numFmtId="0" fontId="16" fillId="0" borderId="6" xfId="0" applyFont="1" applyBorder="1" applyAlignment="1">
      <alignment vertical="center" wrapText="1"/>
    </xf>
    <xf numFmtId="43" fontId="14" fillId="0" borderId="0" xfId="0" applyNumberFormat="1" applyFont="1"/>
    <xf numFmtId="0" fontId="16" fillId="0" borderId="5" xfId="0" applyFont="1" applyBorder="1" applyAlignment="1">
      <alignment vertical="center" wrapText="1"/>
    </xf>
    <xf numFmtId="49" fontId="16" fillId="0" borderId="5" xfId="0" applyNumberFormat="1" applyFont="1" applyBorder="1" applyAlignment="1">
      <alignment vertical="center" wrapText="1"/>
    </xf>
    <xf numFmtId="43" fontId="16" fillId="0" borderId="1" xfId="1" applyFont="1" applyBorder="1" applyAlignment="1">
      <alignment horizontal="center"/>
    </xf>
    <xf numFmtId="0" fontId="15" fillId="0" borderId="1" xfId="0" applyFont="1" applyBorder="1" applyAlignment="1">
      <alignment wrapText="1"/>
    </xf>
    <xf numFmtId="43" fontId="16" fillId="2" borderId="1" xfId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49" fontId="17" fillId="0" borderId="1" xfId="0" applyNumberFormat="1" applyFont="1" applyBorder="1" applyAlignment="1">
      <alignment horizontal="left"/>
    </xf>
    <xf numFmtId="43" fontId="17" fillId="0" borderId="1" xfId="1" applyFont="1" applyBorder="1" applyAlignment="1">
      <alignment horizontal="center"/>
    </xf>
    <xf numFmtId="164" fontId="17" fillId="0" borderId="1" xfId="1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43" fontId="16" fillId="0" borderId="0" xfId="1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43" fontId="16" fillId="0" borderId="2" xfId="1" applyFont="1" applyBorder="1" applyAlignment="1">
      <alignment horizontal="left"/>
    </xf>
    <xf numFmtId="164" fontId="16" fillId="0" borderId="0" xfId="1" applyNumberFormat="1" applyFont="1" applyBorder="1" applyAlignment="1">
      <alignment horizontal="center"/>
    </xf>
    <xf numFmtId="43" fontId="15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/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view="pageBreakPreview" topLeftCell="A18" zoomScaleSheetLayoutView="100" workbookViewId="0">
      <selection activeCell="A23" sqref="A23"/>
    </sheetView>
  </sheetViews>
  <sheetFormatPr defaultColWidth="9.140625" defaultRowHeight="15" x14ac:dyDescent="0.25"/>
  <cols>
    <col min="1" max="1" width="31.5703125" style="1" customWidth="1"/>
    <col min="2" max="2" width="20.28515625" style="1" customWidth="1"/>
    <col min="3" max="3" width="15.7109375" style="1" customWidth="1"/>
    <col min="4" max="4" width="14.7109375" style="1" customWidth="1"/>
    <col min="5" max="5" width="14.140625" style="1" customWidth="1"/>
    <col min="6" max="6" width="10.7109375" style="1" bestFit="1" customWidth="1"/>
    <col min="7" max="16384" width="9.140625" style="1"/>
  </cols>
  <sheetData>
    <row r="1" spans="1:5" x14ac:dyDescent="0.25">
      <c r="A1" s="85" t="s">
        <v>11</v>
      </c>
      <c r="B1" s="85"/>
      <c r="C1" s="85"/>
      <c r="D1" s="85"/>
      <c r="E1" s="85"/>
    </row>
    <row r="2" spans="1:5" ht="30" customHeight="1" x14ac:dyDescent="0.25">
      <c r="A2" s="86" t="s">
        <v>12</v>
      </c>
      <c r="B2" s="87"/>
      <c r="C2" s="87"/>
      <c r="D2" s="87"/>
      <c r="E2" s="87"/>
    </row>
    <row r="3" spans="1:5" x14ac:dyDescent="0.25">
      <c r="A3" s="86" t="s">
        <v>51</v>
      </c>
      <c r="B3" s="86"/>
      <c r="C3" s="86"/>
      <c r="D3" s="86"/>
      <c r="E3" s="86"/>
    </row>
    <row r="4" spans="1:5" ht="15.6" customHeight="1" x14ac:dyDescent="0.25">
      <c r="A4" s="28" t="s">
        <v>13</v>
      </c>
      <c r="B4" s="8"/>
      <c r="C4" s="8"/>
      <c r="D4" s="18"/>
      <c r="E4" s="17" t="s">
        <v>52</v>
      </c>
    </row>
    <row r="5" spans="1:5" x14ac:dyDescent="0.25">
      <c r="A5" s="29"/>
      <c r="B5" s="8"/>
      <c r="C5" s="8"/>
      <c r="D5" s="8"/>
      <c r="E5" s="8"/>
    </row>
    <row r="6" spans="1:5" ht="13.15" customHeight="1" x14ac:dyDescent="0.25">
      <c r="A6" s="88" t="s">
        <v>0</v>
      </c>
      <c r="B6" s="88"/>
      <c r="C6" s="88"/>
      <c r="D6" s="88"/>
      <c r="E6" s="88"/>
    </row>
    <row r="7" spans="1:5" ht="13.15" customHeight="1" x14ac:dyDescent="0.25">
      <c r="A7" s="89" t="s">
        <v>23</v>
      </c>
      <c r="B7" s="89"/>
      <c r="C7" s="89"/>
      <c r="D7" s="89"/>
      <c r="E7" s="89"/>
    </row>
    <row r="8" spans="1:5" ht="13.15" customHeight="1" x14ac:dyDescent="0.25">
      <c r="A8" s="84" t="s">
        <v>1</v>
      </c>
      <c r="B8" s="84"/>
      <c r="C8" s="84"/>
      <c r="D8" s="84"/>
      <c r="E8" s="84"/>
    </row>
    <row r="9" spans="1:5" x14ac:dyDescent="0.25">
      <c r="A9" s="90" t="s">
        <v>47</v>
      </c>
      <c r="B9" s="90"/>
      <c r="C9" s="90"/>
      <c r="D9" s="90"/>
      <c r="E9" s="90"/>
    </row>
    <row r="10" spans="1:5" ht="28.15" customHeight="1" x14ac:dyDescent="0.25">
      <c r="A10" s="84" t="s">
        <v>14</v>
      </c>
      <c r="B10" s="84"/>
      <c r="C10" s="84"/>
      <c r="D10" s="84"/>
      <c r="E10" s="84"/>
    </row>
    <row r="11" spans="1:5" ht="29.45" customHeight="1" x14ac:dyDescent="0.25">
      <c r="A11" s="88" t="s">
        <v>48</v>
      </c>
      <c r="B11" s="88"/>
      <c r="C11" s="88"/>
      <c r="D11" s="88"/>
      <c r="E11" s="88"/>
    </row>
    <row r="12" spans="1:5" ht="13.15" customHeight="1" x14ac:dyDescent="0.25">
      <c r="A12" s="84" t="s">
        <v>15</v>
      </c>
      <c r="B12" s="84"/>
      <c r="C12" s="84"/>
      <c r="D12" s="84"/>
      <c r="E12" s="84"/>
    </row>
    <row r="13" spans="1:5" ht="13.15" customHeight="1" x14ac:dyDescent="0.25">
      <c r="A13" s="88" t="s">
        <v>37</v>
      </c>
      <c r="B13" s="88"/>
      <c r="C13" s="88"/>
      <c r="D13" s="88"/>
      <c r="E13" s="88"/>
    </row>
    <row r="14" spans="1:5" ht="15" customHeight="1" x14ac:dyDescent="0.25">
      <c r="A14" s="84" t="s">
        <v>2</v>
      </c>
      <c r="B14" s="84"/>
      <c r="C14" s="84"/>
      <c r="D14" s="84"/>
      <c r="E14" s="84"/>
    </row>
    <row r="15" spans="1:5" ht="18" customHeight="1" x14ac:dyDescent="0.25">
      <c r="A15" s="88" t="s">
        <v>42</v>
      </c>
      <c r="B15" s="88"/>
      <c r="C15" s="88"/>
      <c r="D15" s="88"/>
      <c r="E15" s="88"/>
    </row>
    <row r="16" spans="1:5" ht="11.25" customHeight="1" x14ac:dyDescent="0.25">
      <c r="A16" s="84" t="s">
        <v>16</v>
      </c>
      <c r="B16" s="84"/>
      <c r="C16" s="84"/>
      <c r="D16" s="84"/>
      <c r="E16" s="84"/>
    </row>
    <row r="17" spans="1:7" ht="31.5" customHeight="1" x14ac:dyDescent="0.25">
      <c r="A17" s="88" t="s">
        <v>38</v>
      </c>
      <c r="B17" s="88"/>
      <c r="C17" s="88"/>
      <c r="D17" s="88"/>
      <c r="E17" s="88"/>
    </row>
    <row r="18" spans="1:7" ht="66.75" customHeight="1" x14ac:dyDescent="0.25">
      <c r="A18" s="88" t="s">
        <v>39</v>
      </c>
      <c r="B18" s="88"/>
      <c r="C18" s="88"/>
      <c r="D18" s="88"/>
      <c r="E18" s="88"/>
    </row>
    <row r="19" spans="1:7" ht="28.5" customHeight="1" x14ac:dyDescent="0.25">
      <c r="A19" s="92" t="s">
        <v>40</v>
      </c>
      <c r="B19" s="92"/>
      <c r="C19" s="92"/>
      <c r="D19" s="92"/>
      <c r="E19" s="92"/>
    </row>
    <row r="20" spans="1:7" x14ac:dyDescent="0.25">
      <c r="A20" s="92"/>
      <c r="B20" s="92"/>
      <c r="C20" s="92"/>
      <c r="D20" s="92"/>
      <c r="E20" s="92"/>
      <c r="F20" s="1">
        <v>3266.9</v>
      </c>
      <c r="G20" s="1">
        <v>3</v>
      </c>
    </row>
    <row r="21" spans="1:7" ht="106.5" customHeight="1" x14ac:dyDescent="0.25">
      <c r="A21" s="9" t="s">
        <v>7</v>
      </c>
      <c r="B21" s="9" t="s">
        <v>10</v>
      </c>
      <c r="C21" s="9" t="s">
        <v>3</v>
      </c>
      <c r="D21" s="9" t="s">
        <v>9</v>
      </c>
      <c r="E21" s="9" t="s">
        <v>8</v>
      </c>
    </row>
    <row r="22" spans="1:7" ht="30" x14ac:dyDescent="0.25">
      <c r="A22" s="12" t="s">
        <v>35</v>
      </c>
      <c r="B22" s="30" t="s">
        <v>33</v>
      </c>
      <c r="C22" s="9" t="s">
        <v>4</v>
      </c>
      <c r="D22" s="9">
        <v>18.95</v>
      </c>
      <c r="E22" s="7">
        <f>D22*F20*G20</f>
        <v>185723.26499999998</v>
      </c>
    </row>
    <row r="23" spans="1:7" x14ac:dyDescent="0.25">
      <c r="A23" s="10" t="s">
        <v>34</v>
      </c>
      <c r="B23" s="30" t="s">
        <v>21</v>
      </c>
      <c r="C23" s="9" t="s">
        <v>4</v>
      </c>
      <c r="D23" s="9">
        <v>6.51</v>
      </c>
      <c r="E23" s="7">
        <f>D23*F20*G20</f>
        <v>63802.557000000001</v>
      </c>
    </row>
    <row r="24" spans="1:7" x14ac:dyDescent="0.25">
      <c r="A24" s="10" t="s">
        <v>36</v>
      </c>
      <c r="B24" s="30" t="s">
        <v>31</v>
      </c>
      <c r="C24" s="9" t="s">
        <v>25</v>
      </c>
      <c r="D24" s="9"/>
      <c r="E24" s="7">
        <v>0</v>
      </c>
    </row>
    <row r="25" spans="1:7" x14ac:dyDescent="0.25">
      <c r="A25" s="10" t="s">
        <v>45</v>
      </c>
      <c r="B25" s="30" t="s">
        <v>31</v>
      </c>
      <c r="C25" s="9" t="s">
        <v>25</v>
      </c>
      <c r="D25" s="9"/>
      <c r="E25" s="7">
        <v>10497.84</v>
      </c>
    </row>
    <row r="26" spans="1:7" x14ac:dyDescent="0.25">
      <c r="A26" s="10" t="s">
        <v>44</v>
      </c>
      <c r="B26" s="30" t="s">
        <v>31</v>
      </c>
      <c r="C26" s="9" t="s">
        <v>25</v>
      </c>
      <c r="D26" s="9"/>
      <c r="E26" s="7">
        <v>0</v>
      </c>
    </row>
    <row r="27" spans="1:7" x14ac:dyDescent="0.25">
      <c r="A27" s="10" t="s">
        <v>46</v>
      </c>
      <c r="B27" s="30" t="s">
        <v>31</v>
      </c>
      <c r="C27" s="9" t="s">
        <v>25</v>
      </c>
      <c r="D27" s="9"/>
      <c r="E27" s="7">
        <v>0</v>
      </c>
    </row>
    <row r="28" spans="1:7" x14ac:dyDescent="0.25">
      <c r="A28" s="10" t="s">
        <v>24</v>
      </c>
      <c r="B28" s="30" t="s">
        <v>31</v>
      </c>
      <c r="C28" s="9" t="s">
        <v>25</v>
      </c>
      <c r="D28" s="9"/>
      <c r="E28" s="7">
        <v>3094.15</v>
      </c>
    </row>
    <row r="29" spans="1:7" x14ac:dyDescent="0.25">
      <c r="A29" s="19" t="s">
        <v>43</v>
      </c>
      <c r="B29" s="30" t="s">
        <v>31</v>
      </c>
      <c r="C29" s="23" t="s">
        <v>25</v>
      </c>
      <c r="D29" s="23"/>
      <c r="E29" s="24">
        <v>0</v>
      </c>
    </row>
    <row r="30" spans="1:7" s="22" customFormat="1" ht="30" x14ac:dyDescent="0.25">
      <c r="A30" s="20" t="s">
        <v>53</v>
      </c>
      <c r="B30" s="32" t="s">
        <v>56</v>
      </c>
      <c r="C30" s="21" t="s">
        <v>57</v>
      </c>
      <c r="D30" s="21">
        <v>3</v>
      </c>
      <c r="E30" s="24">
        <f>D30*333.76</f>
        <v>1001.28</v>
      </c>
    </row>
    <row r="31" spans="1:7" x14ac:dyDescent="0.25">
      <c r="A31" s="19" t="s">
        <v>54</v>
      </c>
      <c r="B31" s="31" t="s">
        <v>56</v>
      </c>
      <c r="C31" s="23" t="s">
        <v>57</v>
      </c>
      <c r="D31" s="23">
        <v>4</v>
      </c>
      <c r="E31" s="24">
        <f t="shared" ref="E31:E32" si="0">D31*333.76</f>
        <v>1335.04</v>
      </c>
    </row>
    <row r="32" spans="1:7" s="22" customFormat="1" x14ac:dyDescent="0.25">
      <c r="A32" s="20" t="s">
        <v>55</v>
      </c>
      <c r="B32" s="32" t="s">
        <v>56</v>
      </c>
      <c r="C32" s="21" t="s">
        <v>57</v>
      </c>
      <c r="D32" s="21">
        <v>4</v>
      </c>
      <c r="E32" s="24">
        <f t="shared" si="0"/>
        <v>1335.04</v>
      </c>
    </row>
    <row r="33" spans="1:5" x14ac:dyDescent="0.25">
      <c r="A33" s="11"/>
      <c r="B33" s="9"/>
      <c r="C33" s="9"/>
      <c r="D33" s="6"/>
      <c r="E33" s="7"/>
    </row>
    <row r="34" spans="1:5" s="16" customFormat="1" ht="14.25" x14ac:dyDescent="0.2">
      <c r="A34" s="2" t="s">
        <v>22</v>
      </c>
      <c r="B34" s="13"/>
      <c r="C34" s="13"/>
      <c r="D34" s="14"/>
      <c r="E34" s="15">
        <f>SUM(E22:E33)</f>
        <v>266789.17199999996</v>
      </c>
    </row>
    <row r="35" spans="1:5" ht="31.9" customHeight="1" x14ac:dyDescent="0.25">
      <c r="A35" s="93" t="s">
        <v>58</v>
      </c>
      <c r="B35" s="93"/>
      <c r="C35" s="93"/>
      <c r="D35" s="93"/>
      <c r="E35" s="93"/>
    </row>
    <row r="36" spans="1:5" ht="29.25" customHeight="1" x14ac:dyDescent="0.25">
      <c r="A36" s="88" t="s">
        <v>20</v>
      </c>
      <c r="B36" s="88"/>
      <c r="C36" s="88"/>
      <c r="D36" s="88"/>
      <c r="E36" s="88"/>
    </row>
    <row r="37" spans="1:5" x14ac:dyDescent="0.25">
      <c r="A37" s="88" t="s">
        <v>19</v>
      </c>
      <c r="B37" s="88"/>
      <c r="C37" s="88"/>
      <c r="D37" s="88"/>
      <c r="E37" s="88"/>
    </row>
    <row r="38" spans="1:5" ht="31.5" customHeight="1" x14ac:dyDescent="0.25">
      <c r="A38" s="88" t="s">
        <v>26</v>
      </c>
      <c r="B38" s="88"/>
      <c r="C38" s="88"/>
      <c r="D38" s="88"/>
      <c r="E38" s="88"/>
    </row>
    <row r="39" spans="1:5" x14ac:dyDescent="0.25">
      <c r="A39" s="88" t="s">
        <v>17</v>
      </c>
      <c r="B39" s="88"/>
      <c r="C39" s="88"/>
      <c r="D39" s="88"/>
      <c r="E39" s="88"/>
    </row>
    <row r="40" spans="1:5" x14ac:dyDescent="0.25">
      <c r="A40" s="27"/>
      <c r="B40" s="27"/>
      <c r="C40" s="27"/>
      <c r="D40" s="27"/>
      <c r="E40" s="27"/>
    </row>
    <row r="41" spans="1:5" x14ac:dyDescent="0.25">
      <c r="A41" s="91" t="s">
        <v>5</v>
      </c>
      <c r="B41" s="91"/>
      <c r="C41" s="91"/>
      <c r="D41" s="91"/>
      <c r="E41" s="91"/>
    </row>
    <row r="42" spans="1:5" x14ac:dyDescent="0.25">
      <c r="A42" s="88" t="s">
        <v>17</v>
      </c>
      <c r="B42" s="88"/>
      <c r="C42" s="88"/>
      <c r="D42" s="88"/>
      <c r="E42" s="88"/>
    </row>
    <row r="43" spans="1:5" ht="15" customHeight="1" x14ac:dyDescent="0.25">
      <c r="A43" s="94" t="s">
        <v>41</v>
      </c>
      <c r="B43" s="94"/>
      <c r="C43" s="94"/>
      <c r="D43" s="94"/>
      <c r="E43" s="94"/>
    </row>
    <row r="44" spans="1:5" s="33" customFormat="1" ht="11.25" x14ac:dyDescent="0.2">
      <c r="B44" s="95" t="s">
        <v>18</v>
      </c>
      <c r="C44" s="95"/>
      <c r="D44" s="95"/>
      <c r="E44" s="34" t="s">
        <v>6</v>
      </c>
    </row>
    <row r="45" spans="1:5" x14ac:dyDescent="0.25">
      <c r="A45" s="29"/>
      <c r="B45" s="29"/>
      <c r="C45" s="29"/>
      <c r="D45" s="29"/>
      <c r="E45" s="29"/>
    </row>
    <row r="46" spans="1:5" ht="15" customHeight="1" x14ac:dyDescent="0.25">
      <c r="A46" s="94" t="s">
        <v>49</v>
      </c>
      <c r="B46" s="94"/>
      <c r="C46" s="94"/>
      <c r="D46" s="94"/>
      <c r="E46" s="94"/>
    </row>
    <row r="47" spans="1:5" s="33" customFormat="1" ht="11.25" x14ac:dyDescent="0.2">
      <c r="B47" s="95" t="s">
        <v>18</v>
      </c>
      <c r="C47" s="95"/>
      <c r="D47" s="95"/>
      <c r="E47" s="34" t="s">
        <v>6</v>
      </c>
    </row>
    <row r="48" spans="1:5" x14ac:dyDescent="0.25">
      <c r="A48" s="25" t="s">
        <v>50</v>
      </c>
    </row>
    <row r="49" spans="1:2" x14ac:dyDescent="0.25">
      <c r="A49" s="16" t="s">
        <v>27</v>
      </c>
    </row>
    <row r="50" spans="1:2" x14ac:dyDescent="0.25">
      <c r="A50" s="1" t="s">
        <v>32</v>
      </c>
      <c r="B50" s="3">
        <v>52062.34</v>
      </c>
    </row>
    <row r="51" spans="1:2" ht="30" x14ac:dyDescent="0.25">
      <c r="A51" s="26" t="s">
        <v>59</v>
      </c>
      <c r="B51" s="4"/>
    </row>
    <row r="52" spans="1:2" x14ac:dyDescent="0.25">
      <c r="A52" s="1" t="s">
        <v>28</v>
      </c>
      <c r="B52" s="4">
        <v>303908.65999999997</v>
      </c>
    </row>
    <row r="53" spans="1:2" ht="30" x14ac:dyDescent="0.25">
      <c r="A53" s="26" t="s">
        <v>30</v>
      </c>
      <c r="B53" s="4">
        <f>E34</f>
        <v>266789.17199999996</v>
      </c>
    </row>
    <row r="54" spans="1:2" x14ac:dyDescent="0.25">
      <c r="A54" s="16" t="s">
        <v>29</v>
      </c>
      <c r="B54" s="5">
        <f>B50+B52-B53</f>
        <v>89181.828000000038</v>
      </c>
    </row>
    <row r="56" spans="1:2" x14ac:dyDescent="0.25">
      <c r="B56" s="1">
        <v>52062.34</v>
      </c>
    </row>
  </sheetData>
  <mergeCells count="29">
    <mergeCell ref="A42:E42"/>
    <mergeCell ref="A43:E43"/>
    <mergeCell ref="B44:D44"/>
    <mergeCell ref="A46:E46"/>
    <mergeCell ref="B47:D47"/>
    <mergeCell ref="A41:E41"/>
    <mergeCell ref="A15:E15"/>
    <mergeCell ref="A16:E16"/>
    <mergeCell ref="A17:E17"/>
    <mergeCell ref="A18:E18"/>
    <mergeCell ref="A19:E19"/>
    <mergeCell ref="A20:E20"/>
    <mergeCell ref="A35:E35"/>
    <mergeCell ref="A36:E36"/>
    <mergeCell ref="A37:E37"/>
    <mergeCell ref="A38:E38"/>
    <mergeCell ref="A39:E39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22" zoomScaleSheetLayoutView="100" workbookViewId="0">
      <selection activeCell="A30" sqref="A30"/>
    </sheetView>
  </sheetViews>
  <sheetFormatPr defaultColWidth="9.140625" defaultRowHeight="15" x14ac:dyDescent="0.25"/>
  <cols>
    <col min="1" max="1" width="31.5703125" style="1" customWidth="1"/>
    <col min="2" max="2" width="20.28515625" style="1" customWidth="1"/>
    <col min="3" max="3" width="15.7109375" style="1" customWidth="1"/>
    <col min="4" max="4" width="14.7109375" style="1" customWidth="1"/>
    <col min="5" max="5" width="14.140625" style="1" customWidth="1"/>
    <col min="6" max="6" width="10.7109375" style="1" bestFit="1" customWidth="1"/>
    <col min="7" max="16384" width="9.140625" style="1"/>
  </cols>
  <sheetData>
    <row r="1" spans="1:5" x14ac:dyDescent="0.25">
      <c r="A1" s="85" t="s">
        <v>11</v>
      </c>
      <c r="B1" s="85"/>
      <c r="C1" s="85"/>
      <c r="D1" s="85"/>
      <c r="E1" s="85"/>
    </row>
    <row r="2" spans="1:5" ht="30" customHeight="1" x14ac:dyDescent="0.25">
      <c r="A2" s="86" t="s">
        <v>12</v>
      </c>
      <c r="B2" s="87"/>
      <c r="C2" s="87"/>
      <c r="D2" s="87"/>
      <c r="E2" s="87"/>
    </row>
    <row r="3" spans="1:5" x14ac:dyDescent="0.25">
      <c r="A3" s="86" t="s">
        <v>60</v>
      </c>
      <c r="B3" s="86"/>
      <c r="C3" s="86"/>
      <c r="D3" s="86"/>
      <c r="E3" s="86"/>
    </row>
    <row r="4" spans="1:5" ht="15.6" customHeight="1" x14ac:dyDescent="0.25">
      <c r="A4" s="36" t="s">
        <v>13</v>
      </c>
      <c r="B4" s="8"/>
      <c r="C4" s="8"/>
      <c r="D4" s="18"/>
      <c r="E4" s="17" t="s">
        <v>61</v>
      </c>
    </row>
    <row r="5" spans="1:5" x14ac:dyDescent="0.25">
      <c r="A5" s="29"/>
      <c r="B5" s="8"/>
      <c r="C5" s="8"/>
      <c r="D5" s="8"/>
      <c r="E5" s="8"/>
    </row>
    <row r="6" spans="1:5" ht="13.15" customHeight="1" x14ac:dyDescent="0.25">
      <c r="A6" s="88" t="s">
        <v>0</v>
      </c>
      <c r="B6" s="88"/>
      <c r="C6" s="88"/>
      <c r="D6" s="88"/>
      <c r="E6" s="88"/>
    </row>
    <row r="7" spans="1:5" ht="13.15" customHeight="1" x14ac:dyDescent="0.25">
      <c r="A7" s="89" t="s">
        <v>23</v>
      </c>
      <c r="B7" s="89"/>
      <c r="C7" s="89"/>
      <c r="D7" s="89"/>
      <c r="E7" s="89"/>
    </row>
    <row r="8" spans="1:5" ht="13.15" customHeight="1" x14ac:dyDescent="0.25">
      <c r="A8" s="84" t="s">
        <v>1</v>
      </c>
      <c r="B8" s="84"/>
      <c r="C8" s="84"/>
      <c r="D8" s="84"/>
      <c r="E8" s="84"/>
    </row>
    <row r="9" spans="1:5" x14ac:dyDescent="0.25">
      <c r="A9" s="90" t="s">
        <v>47</v>
      </c>
      <c r="B9" s="90"/>
      <c r="C9" s="90"/>
      <c r="D9" s="90"/>
      <c r="E9" s="90"/>
    </row>
    <row r="10" spans="1:5" ht="28.15" customHeight="1" x14ac:dyDescent="0.25">
      <c r="A10" s="84" t="s">
        <v>14</v>
      </c>
      <c r="B10" s="84"/>
      <c r="C10" s="84"/>
      <c r="D10" s="84"/>
      <c r="E10" s="84"/>
    </row>
    <row r="11" spans="1:5" ht="29.45" customHeight="1" x14ac:dyDescent="0.25">
      <c r="A11" s="88" t="s">
        <v>48</v>
      </c>
      <c r="B11" s="88"/>
      <c r="C11" s="88"/>
      <c r="D11" s="88"/>
      <c r="E11" s="88"/>
    </row>
    <row r="12" spans="1:5" ht="13.15" customHeight="1" x14ac:dyDescent="0.25">
      <c r="A12" s="84" t="s">
        <v>15</v>
      </c>
      <c r="B12" s="84"/>
      <c r="C12" s="84"/>
      <c r="D12" s="84"/>
      <c r="E12" s="84"/>
    </row>
    <row r="13" spans="1:5" ht="13.15" customHeight="1" x14ac:dyDescent="0.25">
      <c r="A13" s="88" t="s">
        <v>37</v>
      </c>
      <c r="B13" s="88"/>
      <c r="C13" s="88"/>
      <c r="D13" s="88"/>
      <c r="E13" s="88"/>
    </row>
    <row r="14" spans="1:5" ht="15" customHeight="1" x14ac:dyDescent="0.25">
      <c r="A14" s="84" t="s">
        <v>2</v>
      </c>
      <c r="B14" s="84"/>
      <c r="C14" s="84"/>
      <c r="D14" s="84"/>
      <c r="E14" s="84"/>
    </row>
    <row r="15" spans="1:5" ht="18" customHeight="1" x14ac:dyDescent="0.25">
      <c r="A15" s="88" t="s">
        <v>42</v>
      </c>
      <c r="B15" s="88"/>
      <c r="C15" s="88"/>
      <c r="D15" s="88"/>
      <c r="E15" s="88"/>
    </row>
    <row r="16" spans="1:5" ht="11.25" customHeight="1" x14ac:dyDescent="0.25">
      <c r="A16" s="84" t="s">
        <v>16</v>
      </c>
      <c r="B16" s="84"/>
      <c r="C16" s="84"/>
      <c r="D16" s="84"/>
      <c r="E16" s="84"/>
    </row>
    <row r="17" spans="1:7" ht="31.5" customHeight="1" x14ac:dyDescent="0.25">
      <c r="A17" s="88" t="s">
        <v>38</v>
      </c>
      <c r="B17" s="88"/>
      <c r="C17" s="88"/>
      <c r="D17" s="88"/>
      <c r="E17" s="88"/>
    </row>
    <row r="18" spans="1:7" ht="66.75" customHeight="1" x14ac:dyDescent="0.25">
      <c r="A18" s="88" t="s">
        <v>39</v>
      </c>
      <c r="B18" s="88"/>
      <c r="C18" s="88"/>
      <c r="D18" s="88"/>
      <c r="E18" s="88"/>
    </row>
    <row r="19" spans="1:7" ht="28.5" customHeight="1" x14ac:dyDescent="0.25">
      <c r="A19" s="92" t="s">
        <v>40</v>
      </c>
      <c r="B19" s="92"/>
      <c r="C19" s="92"/>
      <c r="D19" s="92"/>
      <c r="E19" s="92"/>
    </row>
    <row r="20" spans="1:7" x14ac:dyDescent="0.25">
      <c r="A20" s="92"/>
      <c r="B20" s="92"/>
      <c r="C20" s="92"/>
      <c r="D20" s="92"/>
      <c r="E20" s="92"/>
      <c r="F20" s="1">
        <v>3266.9</v>
      </c>
      <c r="G20" s="1">
        <v>3</v>
      </c>
    </row>
    <row r="21" spans="1:7" ht="106.5" customHeight="1" x14ac:dyDescent="0.25">
      <c r="A21" s="9" t="s">
        <v>7</v>
      </c>
      <c r="B21" s="9" t="s">
        <v>10</v>
      </c>
      <c r="C21" s="9" t="s">
        <v>3</v>
      </c>
      <c r="D21" s="9" t="s">
        <v>9</v>
      </c>
      <c r="E21" s="9" t="s">
        <v>8</v>
      </c>
    </row>
    <row r="22" spans="1:7" ht="30" x14ac:dyDescent="0.25">
      <c r="A22" s="12" t="s">
        <v>35</v>
      </c>
      <c r="B22" s="30" t="s">
        <v>33</v>
      </c>
      <c r="C22" s="9" t="s">
        <v>4</v>
      </c>
      <c r="D22" s="9">
        <v>18.95</v>
      </c>
      <c r="E22" s="7">
        <f>D22*F20*G20</f>
        <v>185723.26499999998</v>
      </c>
    </row>
    <row r="23" spans="1:7" x14ac:dyDescent="0.25">
      <c r="A23" s="10" t="s">
        <v>34</v>
      </c>
      <c r="B23" s="30" t="s">
        <v>21</v>
      </c>
      <c r="C23" s="9" t="s">
        <v>4</v>
      </c>
      <c r="D23" s="9">
        <v>6.51</v>
      </c>
      <c r="E23" s="7">
        <f>D23*F20*G20</f>
        <v>63802.557000000001</v>
      </c>
    </row>
    <row r="24" spans="1:7" x14ac:dyDescent="0.25">
      <c r="A24" s="10" t="s">
        <v>36</v>
      </c>
      <c r="B24" s="30" t="s">
        <v>62</v>
      </c>
      <c r="C24" s="9" t="s">
        <v>25</v>
      </c>
      <c r="D24" s="9"/>
      <c r="E24" s="7">
        <v>0</v>
      </c>
    </row>
    <row r="25" spans="1:7" x14ac:dyDescent="0.25">
      <c r="A25" s="10" t="s">
        <v>45</v>
      </c>
      <c r="B25" s="30" t="s">
        <v>62</v>
      </c>
      <c r="C25" s="9" t="s">
        <v>25</v>
      </c>
      <c r="D25" s="9"/>
      <c r="E25" s="7">
        <v>9997.19</v>
      </c>
    </row>
    <row r="26" spans="1:7" x14ac:dyDescent="0.25">
      <c r="A26" s="10" t="s">
        <v>44</v>
      </c>
      <c r="B26" s="30" t="s">
        <v>62</v>
      </c>
      <c r="C26" s="9" t="s">
        <v>25</v>
      </c>
      <c r="D26" s="9"/>
      <c r="E26" s="7">
        <v>0</v>
      </c>
    </row>
    <row r="27" spans="1:7" x14ac:dyDescent="0.25">
      <c r="A27" s="10" t="s">
        <v>46</v>
      </c>
      <c r="B27" s="30" t="s">
        <v>62</v>
      </c>
      <c r="C27" s="9" t="s">
        <v>25</v>
      </c>
      <c r="D27" s="9"/>
      <c r="E27" s="7">
        <v>0</v>
      </c>
    </row>
    <row r="28" spans="1:7" x14ac:dyDescent="0.25">
      <c r="A28" s="10" t="s">
        <v>24</v>
      </c>
      <c r="B28" s="30" t="s">
        <v>62</v>
      </c>
      <c r="C28" s="9" t="s">
        <v>25</v>
      </c>
      <c r="D28" s="9"/>
      <c r="E28" s="7">
        <v>2921.42</v>
      </c>
    </row>
    <row r="29" spans="1:7" x14ac:dyDescent="0.25">
      <c r="A29" s="19" t="s">
        <v>43</v>
      </c>
      <c r="B29" s="30" t="s">
        <v>62</v>
      </c>
      <c r="C29" s="23" t="s">
        <v>25</v>
      </c>
      <c r="D29" s="23"/>
      <c r="E29" s="24">
        <v>234.67</v>
      </c>
    </row>
    <row r="30" spans="1:7" x14ac:dyDescent="0.25">
      <c r="A30" s="19" t="s">
        <v>68</v>
      </c>
      <c r="B30" s="30" t="s">
        <v>67</v>
      </c>
      <c r="C30" s="23" t="s">
        <v>25</v>
      </c>
      <c r="D30" s="23"/>
      <c r="E30" s="24">
        <v>45658.080000000002</v>
      </c>
    </row>
    <row r="31" spans="1:7" s="16" customFormat="1" ht="14.25" x14ac:dyDescent="0.2">
      <c r="A31" s="2" t="s">
        <v>22</v>
      </c>
      <c r="B31" s="13"/>
      <c r="C31" s="13"/>
      <c r="D31" s="14"/>
      <c r="E31" s="15">
        <f>SUM(E22:E30)</f>
        <v>308337.18199999997</v>
      </c>
    </row>
    <row r="32" spans="1:7" ht="31.9" customHeight="1" x14ac:dyDescent="0.25">
      <c r="A32" s="93" t="s">
        <v>69</v>
      </c>
      <c r="B32" s="93"/>
      <c r="C32" s="93"/>
      <c r="D32" s="93"/>
      <c r="E32" s="93"/>
    </row>
    <row r="33" spans="1:5" ht="29.25" customHeight="1" x14ac:dyDescent="0.25">
      <c r="A33" s="88" t="s">
        <v>20</v>
      </c>
      <c r="B33" s="88"/>
      <c r="C33" s="88"/>
      <c r="D33" s="88"/>
      <c r="E33" s="88"/>
    </row>
    <row r="34" spans="1:5" x14ac:dyDescent="0.25">
      <c r="A34" s="88" t="s">
        <v>19</v>
      </c>
      <c r="B34" s="88"/>
      <c r="C34" s="88"/>
      <c r="D34" s="88"/>
      <c r="E34" s="88"/>
    </row>
    <row r="35" spans="1:5" ht="31.5" customHeight="1" x14ac:dyDescent="0.25">
      <c r="A35" s="88" t="s">
        <v>26</v>
      </c>
      <c r="B35" s="88"/>
      <c r="C35" s="88"/>
      <c r="D35" s="88"/>
      <c r="E35" s="88"/>
    </row>
    <row r="36" spans="1:5" x14ac:dyDescent="0.25">
      <c r="A36" s="88" t="s">
        <v>17</v>
      </c>
      <c r="B36" s="88"/>
      <c r="C36" s="88"/>
      <c r="D36" s="88"/>
      <c r="E36" s="88"/>
    </row>
    <row r="37" spans="1:5" x14ac:dyDescent="0.25">
      <c r="A37" s="35"/>
      <c r="B37" s="35"/>
      <c r="C37" s="35"/>
      <c r="D37" s="35"/>
      <c r="E37" s="35"/>
    </row>
    <row r="38" spans="1:5" x14ac:dyDescent="0.25">
      <c r="A38" s="91" t="s">
        <v>5</v>
      </c>
      <c r="B38" s="91"/>
      <c r="C38" s="91"/>
      <c r="D38" s="91"/>
      <c r="E38" s="91"/>
    </row>
    <row r="39" spans="1:5" x14ac:dyDescent="0.25">
      <c r="A39" s="88" t="s">
        <v>17</v>
      </c>
      <c r="B39" s="88"/>
      <c r="C39" s="88"/>
      <c r="D39" s="88"/>
      <c r="E39" s="88"/>
    </row>
    <row r="40" spans="1:5" ht="15" customHeight="1" x14ac:dyDescent="0.25">
      <c r="A40" s="94" t="s">
        <v>41</v>
      </c>
      <c r="B40" s="94"/>
      <c r="C40" s="94"/>
      <c r="D40" s="94"/>
      <c r="E40" s="94"/>
    </row>
    <row r="41" spans="1:5" s="33" customFormat="1" ht="11.25" x14ac:dyDescent="0.2">
      <c r="B41" s="95" t="s">
        <v>18</v>
      </c>
      <c r="C41" s="95"/>
      <c r="D41" s="95"/>
      <c r="E41" s="34" t="s">
        <v>6</v>
      </c>
    </row>
    <row r="42" spans="1:5" x14ac:dyDescent="0.25">
      <c r="A42" s="29"/>
      <c r="B42" s="29"/>
      <c r="C42" s="29"/>
      <c r="D42" s="29"/>
      <c r="E42" s="29"/>
    </row>
    <row r="43" spans="1:5" ht="15" customHeight="1" x14ac:dyDescent="0.25">
      <c r="A43" s="94" t="s">
        <v>49</v>
      </c>
      <c r="B43" s="94"/>
      <c r="C43" s="94"/>
      <c r="D43" s="94"/>
      <c r="E43" s="94"/>
    </row>
    <row r="44" spans="1:5" s="33" customFormat="1" ht="11.25" x14ac:dyDescent="0.2">
      <c r="B44" s="95" t="s">
        <v>18</v>
      </c>
      <c r="C44" s="95"/>
      <c r="D44" s="95"/>
      <c r="E44" s="34" t="s">
        <v>6</v>
      </c>
    </row>
    <row r="45" spans="1:5" x14ac:dyDescent="0.25">
      <c r="A45" s="25" t="s">
        <v>50</v>
      </c>
    </row>
    <row r="46" spans="1:5" x14ac:dyDescent="0.25">
      <c r="A46" s="16" t="s">
        <v>27</v>
      </c>
    </row>
    <row r="47" spans="1:5" x14ac:dyDescent="0.25">
      <c r="A47" s="1" t="s">
        <v>32</v>
      </c>
      <c r="B47" s="3">
        <f>'1кв'!B54</f>
        <v>89181.828000000038</v>
      </c>
    </row>
    <row r="48" spans="1:5" ht="30" x14ac:dyDescent="0.25">
      <c r="A48" s="37" t="s">
        <v>66</v>
      </c>
      <c r="B48" s="4"/>
    </row>
    <row r="49" spans="1:2" x14ac:dyDescent="0.25">
      <c r="A49" s="1" t="s">
        <v>28</v>
      </c>
      <c r="B49" s="4">
        <f>302529.05-42.76</f>
        <v>302486.28999999998</v>
      </c>
    </row>
    <row r="50" spans="1:2" ht="30" x14ac:dyDescent="0.25">
      <c r="A50" s="37" t="s">
        <v>30</v>
      </c>
      <c r="B50" s="4">
        <f>E31</f>
        <v>308337.18199999997</v>
      </c>
    </row>
    <row r="51" spans="1:2" x14ac:dyDescent="0.25">
      <c r="A51" s="16" t="s">
        <v>29</v>
      </c>
      <c r="B51" s="5">
        <f>B47+B49-B50</f>
        <v>83330.936000000045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8:E38"/>
    <mergeCell ref="A15:E15"/>
    <mergeCell ref="A16:E16"/>
    <mergeCell ref="A17:E17"/>
    <mergeCell ref="A18:E18"/>
    <mergeCell ref="A19:E19"/>
    <mergeCell ref="A20:E20"/>
    <mergeCell ref="A32:E32"/>
    <mergeCell ref="A33:E33"/>
    <mergeCell ref="A34:E34"/>
    <mergeCell ref="A35:E35"/>
    <mergeCell ref="A36:E36"/>
    <mergeCell ref="A39:E39"/>
    <mergeCell ref="A40:E40"/>
    <mergeCell ref="B41:D41"/>
    <mergeCell ref="A43:E43"/>
    <mergeCell ref="B44:D44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view="pageBreakPreview" topLeftCell="A20" zoomScaleSheetLayoutView="100" workbookViewId="0">
      <selection activeCell="A33" sqref="A33"/>
    </sheetView>
  </sheetViews>
  <sheetFormatPr defaultColWidth="9.140625" defaultRowHeight="15" x14ac:dyDescent="0.25"/>
  <cols>
    <col min="1" max="1" width="31.5703125" style="1" customWidth="1"/>
    <col min="2" max="2" width="20.28515625" style="1" customWidth="1"/>
    <col min="3" max="3" width="15.7109375" style="1" customWidth="1"/>
    <col min="4" max="4" width="14.7109375" style="1" customWidth="1"/>
    <col min="5" max="5" width="14.140625" style="1" customWidth="1"/>
    <col min="6" max="6" width="10.7109375" style="1" bestFit="1" customWidth="1"/>
    <col min="7" max="16384" width="9.140625" style="1"/>
  </cols>
  <sheetData>
    <row r="1" spans="1:5" x14ac:dyDescent="0.25">
      <c r="A1" s="85" t="s">
        <v>11</v>
      </c>
      <c r="B1" s="85"/>
      <c r="C1" s="85"/>
      <c r="D1" s="85"/>
      <c r="E1" s="85"/>
    </row>
    <row r="2" spans="1:5" ht="30" customHeight="1" x14ac:dyDescent="0.25">
      <c r="A2" s="86" t="s">
        <v>12</v>
      </c>
      <c r="B2" s="87"/>
      <c r="C2" s="87"/>
      <c r="D2" s="87"/>
      <c r="E2" s="87"/>
    </row>
    <row r="3" spans="1:5" x14ac:dyDescent="0.25">
      <c r="A3" s="86" t="s">
        <v>63</v>
      </c>
      <c r="B3" s="86"/>
      <c r="C3" s="86"/>
      <c r="D3" s="86"/>
      <c r="E3" s="86"/>
    </row>
    <row r="4" spans="1:5" ht="15.6" customHeight="1" x14ac:dyDescent="0.25">
      <c r="A4" s="40" t="s">
        <v>13</v>
      </c>
      <c r="B4" s="8"/>
      <c r="C4" s="8"/>
      <c r="D4" s="18"/>
      <c r="E4" s="17" t="s">
        <v>64</v>
      </c>
    </row>
    <row r="5" spans="1:5" x14ac:dyDescent="0.25">
      <c r="A5" s="29"/>
      <c r="B5" s="8"/>
      <c r="C5" s="8"/>
      <c r="D5" s="8"/>
      <c r="E5" s="8"/>
    </row>
    <row r="6" spans="1:5" ht="13.15" customHeight="1" x14ac:dyDescent="0.25">
      <c r="A6" s="88" t="s">
        <v>0</v>
      </c>
      <c r="B6" s="88"/>
      <c r="C6" s="88"/>
      <c r="D6" s="88"/>
      <c r="E6" s="88"/>
    </row>
    <row r="7" spans="1:5" ht="13.15" customHeight="1" x14ac:dyDescent="0.25">
      <c r="A7" s="89" t="s">
        <v>23</v>
      </c>
      <c r="B7" s="89"/>
      <c r="C7" s="89"/>
      <c r="D7" s="89"/>
      <c r="E7" s="89"/>
    </row>
    <row r="8" spans="1:5" ht="13.15" customHeight="1" x14ac:dyDescent="0.25">
      <c r="A8" s="84" t="s">
        <v>1</v>
      </c>
      <c r="B8" s="84"/>
      <c r="C8" s="84"/>
      <c r="D8" s="84"/>
      <c r="E8" s="84"/>
    </row>
    <row r="9" spans="1:5" x14ac:dyDescent="0.25">
      <c r="A9" s="90" t="s">
        <v>47</v>
      </c>
      <c r="B9" s="90"/>
      <c r="C9" s="90"/>
      <c r="D9" s="90"/>
      <c r="E9" s="90"/>
    </row>
    <row r="10" spans="1:5" ht="28.15" customHeight="1" x14ac:dyDescent="0.25">
      <c r="A10" s="84" t="s">
        <v>14</v>
      </c>
      <c r="B10" s="84"/>
      <c r="C10" s="84"/>
      <c r="D10" s="84"/>
      <c r="E10" s="84"/>
    </row>
    <row r="11" spans="1:5" ht="29.45" customHeight="1" x14ac:dyDescent="0.25">
      <c r="A11" s="88" t="s">
        <v>48</v>
      </c>
      <c r="B11" s="88"/>
      <c r="C11" s="88"/>
      <c r="D11" s="88"/>
      <c r="E11" s="88"/>
    </row>
    <row r="12" spans="1:5" ht="13.15" customHeight="1" x14ac:dyDescent="0.25">
      <c r="A12" s="84" t="s">
        <v>15</v>
      </c>
      <c r="B12" s="84"/>
      <c r="C12" s="84"/>
      <c r="D12" s="84"/>
      <c r="E12" s="84"/>
    </row>
    <row r="13" spans="1:5" ht="13.15" customHeight="1" x14ac:dyDescent="0.25">
      <c r="A13" s="88" t="s">
        <v>37</v>
      </c>
      <c r="B13" s="88"/>
      <c r="C13" s="88"/>
      <c r="D13" s="88"/>
      <c r="E13" s="88"/>
    </row>
    <row r="14" spans="1:5" ht="15" customHeight="1" x14ac:dyDescent="0.25">
      <c r="A14" s="84" t="s">
        <v>2</v>
      </c>
      <c r="B14" s="84"/>
      <c r="C14" s="84"/>
      <c r="D14" s="84"/>
      <c r="E14" s="84"/>
    </row>
    <row r="15" spans="1:5" ht="18" customHeight="1" x14ac:dyDescent="0.25">
      <c r="A15" s="88" t="s">
        <v>42</v>
      </c>
      <c r="B15" s="88"/>
      <c r="C15" s="88"/>
      <c r="D15" s="88"/>
      <c r="E15" s="88"/>
    </row>
    <row r="16" spans="1:5" ht="11.25" customHeight="1" x14ac:dyDescent="0.25">
      <c r="A16" s="84" t="s">
        <v>16</v>
      </c>
      <c r="B16" s="84"/>
      <c r="C16" s="84"/>
      <c r="D16" s="84"/>
      <c r="E16" s="84"/>
    </row>
    <row r="17" spans="1:7" ht="31.5" customHeight="1" x14ac:dyDescent="0.25">
      <c r="A17" s="88" t="s">
        <v>38</v>
      </c>
      <c r="B17" s="88"/>
      <c r="C17" s="88"/>
      <c r="D17" s="88"/>
      <c r="E17" s="88"/>
    </row>
    <row r="18" spans="1:7" ht="66.75" customHeight="1" x14ac:dyDescent="0.25">
      <c r="A18" s="88" t="s">
        <v>39</v>
      </c>
      <c r="B18" s="88"/>
      <c r="C18" s="88"/>
      <c r="D18" s="88"/>
      <c r="E18" s="88"/>
    </row>
    <row r="19" spans="1:7" ht="28.5" customHeight="1" x14ac:dyDescent="0.25">
      <c r="A19" s="92" t="s">
        <v>40</v>
      </c>
      <c r="B19" s="92"/>
      <c r="C19" s="92"/>
      <c r="D19" s="92"/>
      <c r="E19" s="92"/>
    </row>
    <row r="20" spans="1:7" x14ac:dyDescent="0.25">
      <c r="A20" s="92"/>
      <c r="B20" s="92"/>
      <c r="C20" s="92"/>
      <c r="D20" s="92"/>
      <c r="E20" s="92"/>
      <c r="F20" s="1">
        <v>3266.9</v>
      </c>
      <c r="G20" s="1">
        <v>3</v>
      </c>
    </row>
    <row r="21" spans="1:7" ht="106.5" customHeight="1" x14ac:dyDescent="0.25">
      <c r="A21" s="9" t="s">
        <v>7</v>
      </c>
      <c r="B21" s="9" t="s">
        <v>10</v>
      </c>
      <c r="C21" s="9" t="s">
        <v>3</v>
      </c>
      <c r="D21" s="9" t="s">
        <v>9</v>
      </c>
      <c r="E21" s="9" t="s">
        <v>8</v>
      </c>
    </row>
    <row r="22" spans="1:7" ht="30" x14ac:dyDescent="0.25">
      <c r="A22" s="12" t="s">
        <v>35</v>
      </c>
      <c r="B22" s="30" t="s">
        <v>33</v>
      </c>
      <c r="C22" s="9" t="s">
        <v>4</v>
      </c>
      <c r="D22" s="9">
        <v>19.93</v>
      </c>
      <c r="E22" s="7">
        <f>D22*F20*G20</f>
        <v>195327.951</v>
      </c>
    </row>
    <row r="23" spans="1:7" x14ac:dyDescent="0.25">
      <c r="A23" s="10" t="s">
        <v>34</v>
      </c>
      <c r="B23" s="30" t="s">
        <v>21</v>
      </c>
      <c r="C23" s="9" t="s">
        <v>4</v>
      </c>
      <c r="D23" s="9">
        <v>7.13</v>
      </c>
      <c r="E23" s="7">
        <f>D23*F20*G20</f>
        <v>69878.990999999995</v>
      </c>
    </row>
    <row r="24" spans="1:7" x14ac:dyDescent="0.25">
      <c r="A24" s="10" t="s">
        <v>36</v>
      </c>
      <c r="B24" s="30" t="s">
        <v>65</v>
      </c>
      <c r="C24" s="9" t="s">
        <v>25</v>
      </c>
      <c r="D24" s="9"/>
      <c r="E24" s="7">
        <v>0</v>
      </c>
    </row>
    <row r="25" spans="1:7" x14ac:dyDescent="0.25">
      <c r="A25" s="10" t="s">
        <v>45</v>
      </c>
      <c r="B25" s="30" t="s">
        <v>65</v>
      </c>
      <c r="C25" s="9" t="s">
        <v>25</v>
      </c>
      <c r="D25" s="9"/>
      <c r="E25" s="7">
        <v>10052.16</v>
      </c>
    </row>
    <row r="26" spans="1:7" x14ac:dyDescent="0.25">
      <c r="A26" s="10" t="s">
        <v>44</v>
      </c>
      <c r="B26" s="30" t="s">
        <v>65</v>
      </c>
      <c r="C26" s="9" t="s">
        <v>25</v>
      </c>
      <c r="D26" s="9"/>
      <c r="E26" s="7">
        <v>0</v>
      </c>
    </row>
    <row r="27" spans="1:7" x14ac:dyDescent="0.25">
      <c r="A27" s="10" t="s">
        <v>46</v>
      </c>
      <c r="B27" s="30" t="s">
        <v>65</v>
      </c>
      <c r="C27" s="9" t="s">
        <v>25</v>
      </c>
      <c r="D27" s="9"/>
      <c r="E27" s="7">
        <v>0</v>
      </c>
    </row>
    <row r="28" spans="1:7" x14ac:dyDescent="0.25">
      <c r="A28" s="10" t="s">
        <v>24</v>
      </c>
      <c r="B28" s="30" t="s">
        <v>65</v>
      </c>
      <c r="C28" s="9" t="s">
        <v>25</v>
      </c>
      <c r="D28" s="9"/>
      <c r="E28" s="7">
        <f>1096+1535.99+1969.57</f>
        <v>4601.5599999999995</v>
      </c>
    </row>
    <row r="29" spans="1:7" x14ac:dyDescent="0.25">
      <c r="A29" s="19" t="s">
        <v>43</v>
      </c>
      <c r="B29" s="30" t="s">
        <v>65</v>
      </c>
      <c r="C29" s="23" t="s">
        <v>25</v>
      </c>
      <c r="D29" s="23"/>
      <c r="E29" s="24">
        <f>123.08+164.11+123.08</f>
        <v>410.27</v>
      </c>
    </row>
    <row r="30" spans="1:7" s="22" customFormat="1" ht="30" x14ac:dyDescent="0.25">
      <c r="A30" s="11" t="s">
        <v>70</v>
      </c>
      <c r="B30" s="32" t="s">
        <v>73</v>
      </c>
      <c r="C30" s="21" t="s">
        <v>25</v>
      </c>
      <c r="D30" s="44"/>
      <c r="E30" s="24">
        <v>6090.2</v>
      </c>
    </row>
    <row r="31" spans="1:7" x14ac:dyDescent="0.25">
      <c r="A31" s="11" t="s">
        <v>71</v>
      </c>
      <c r="B31" s="31" t="s">
        <v>74</v>
      </c>
      <c r="C31" s="23" t="s">
        <v>75</v>
      </c>
      <c r="D31" s="45">
        <v>2</v>
      </c>
      <c r="E31" s="24">
        <f>D31*333.76</f>
        <v>667.52</v>
      </c>
    </row>
    <row r="32" spans="1:7" s="22" customFormat="1" ht="30" x14ac:dyDescent="0.25">
      <c r="A32" s="11" t="s">
        <v>72</v>
      </c>
      <c r="B32" s="32" t="s">
        <v>74</v>
      </c>
      <c r="C32" s="21" t="s">
        <v>75</v>
      </c>
      <c r="D32" s="45">
        <v>8</v>
      </c>
      <c r="E32" s="24">
        <f>D32*333.76</f>
        <v>2670.08</v>
      </c>
    </row>
    <row r="33" spans="1:5" ht="30" x14ac:dyDescent="0.25">
      <c r="A33" s="11" t="s">
        <v>77</v>
      </c>
      <c r="B33" s="9" t="s">
        <v>74</v>
      </c>
      <c r="C33" s="9" t="s">
        <v>75</v>
      </c>
      <c r="D33" s="6"/>
      <c r="E33" s="7">
        <v>6670</v>
      </c>
    </row>
    <row r="34" spans="1:5" s="16" customFormat="1" ht="14.25" x14ac:dyDescent="0.2">
      <c r="A34" s="2" t="s">
        <v>22</v>
      </c>
      <c r="B34" s="13"/>
      <c r="C34" s="13"/>
      <c r="D34" s="14"/>
      <c r="E34" s="15">
        <f>SUM(E22:E33)</f>
        <v>296368.73200000002</v>
      </c>
    </row>
    <row r="35" spans="1:5" ht="31.9" customHeight="1" x14ac:dyDescent="0.25">
      <c r="A35" s="93" t="s">
        <v>78</v>
      </c>
      <c r="B35" s="93"/>
      <c r="C35" s="93"/>
      <c r="D35" s="93"/>
      <c r="E35" s="93"/>
    </row>
    <row r="36" spans="1:5" ht="29.25" customHeight="1" x14ac:dyDescent="0.25">
      <c r="A36" s="88" t="s">
        <v>20</v>
      </c>
      <c r="B36" s="88"/>
      <c r="C36" s="88"/>
      <c r="D36" s="88"/>
      <c r="E36" s="88"/>
    </row>
    <row r="37" spans="1:5" x14ac:dyDescent="0.25">
      <c r="A37" s="88" t="s">
        <v>19</v>
      </c>
      <c r="B37" s="88"/>
      <c r="C37" s="88"/>
      <c r="D37" s="88"/>
      <c r="E37" s="88"/>
    </row>
    <row r="38" spans="1:5" ht="31.5" customHeight="1" x14ac:dyDescent="0.25">
      <c r="A38" s="88" t="s">
        <v>26</v>
      </c>
      <c r="B38" s="88"/>
      <c r="C38" s="88"/>
      <c r="D38" s="88"/>
      <c r="E38" s="88"/>
    </row>
    <row r="39" spans="1:5" x14ac:dyDescent="0.25">
      <c r="A39" s="88" t="s">
        <v>17</v>
      </c>
      <c r="B39" s="88"/>
      <c r="C39" s="88"/>
      <c r="D39" s="88"/>
      <c r="E39" s="88"/>
    </row>
    <row r="40" spans="1:5" x14ac:dyDescent="0.25">
      <c r="A40" s="38"/>
      <c r="B40" s="38"/>
      <c r="C40" s="38"/>
      <c r="D40" s="38"/>
      <c r="E40" s="38"/>
    </row>
    <row r="41" spans="1:5" x14ac:dyDescent="0.25">
      <c r="A41" s="91" t="s">
        <v>5</v>
      </c>
      <c r="B41" s="91"/>
      <c r="C41" s="91"/>
      <c r="D41" s="91"/>
      <c r="E41" s="91"/>
    </row>
    <row r="42" spans="1:5" x14ac:dyDescent="0.25">
      <c r="A42" s="88" t="s">
        <v>17</v>
      </c>
      <c r="B42" s="88"/>
      <c r="C42" s="88"/>
      <c r="D42" s="88"/>
      <c r="E42" s="88"/>
    </row>
    <row r="43" spans="1:5" ht="15" customHeight="1" x14ac:dyDescent="0.25">
      <c r="A43" s="94" t="s">
        <v>41</v>
      </c>
      <c r="B43" s="94"/>
      <c r="C43" s="94"/>
      <c r="D43" s="94"/>
      <c r="E43" s="94"/>
    </row>
    <row r="44" spans="1:5" s="33" customFormat="1" ht="11.25" x14ac:dyDescent="0.2">
      <c r="B44" s="95" t="s">
        <v>18</v>
      </c>
      <c r="C44" s="95"/>
      <c r="D44" s="95"/>
      <c r="E44" s="34" t="s">
        <v>6</v>
      </c>
    </row>
    <row r="45" spans="1:5" x14ac:dyDescent="0.25">
      <c r="A45" s="29"/>
      <c r="B45" s="29"/>
      <c r="C45" s="29"/>
      <c r="D45" s="29"/>
      <c r="E45" s="29"/>
    </row>
    <row r="46" spans="1:5" ht="15" customHeight="1" x14ac:dyDescent="0.25">
      <c r="A46" s="94" t="s">
        <v>49</v>
      </c>
      <c r="B46" s="94"/>
      <c r="C46" s="94"/>
      <c r="D46" s="94"/>
      <c r="E46" s="94"/>
    </row>
    <row r="47" spans="1:5" s="33" customFormat="1" ht="11.25" x14ac:dyDescent="0.2">
      <c r="B47" s="95" t="s">
        <v>18</v>
      </c>
      <c r="C47" s="95"/>
      <c r="D47" s="95"/>
      <c r="E47" s="34" t="s">
        <v>6</v>
      </c>
    </row>
    <row r="48" spans="1:5" x14ac:dyDescent="0.25">
      <c r="A48" s="25" t="s">
        <v>50</v>
      </c>
    </row>
    <row r="49" spans="1:2" x14ac:dyDescent="0.25">
      <c r="A49" s="16" t="s">
        <v>27</v>
      </c>
    </row>
    <row r="50" spans="1:2" x14ac:dyDescent="0.25">
      <c r="A50" s="1" t="s">
        <v>32</v>
      </c>
      <c r="B50" s="3">
        <f>'2кв'!B51</f>
        <v>83330.936000000045</v>
      </c>
    </row>
    <row r="51" spans="1:2" x14ac:dyDescent="0.25">
      <c r="A51" s="39" t="s">
        <v>76</v>
      </c>
      <c r="B51" s="4"/>
    </row>
    <row r="52" spans="1:2" x14ac:dyDescent="0.25">
      <c r="A52" s="1" t="s">
        <v>28</v>
      </c>
      <c r="B52" s="4">
        <f>319369.43-1.91</f>
        <v>319367.52</v>
      </c>
    </row>
    <row r="53" spans="1:2" ht="30" x14ac:dyDescent="0.25">
      <c r="A53" s="39" t="s">
        <v>30</v>
      </c>
      <c r="B53" s="4">
        <f>E34</f>
        <v>296368.73200000002</v>
      </c>
    </row>
    <row r="54" spans="1:2" x14ac:dyDescent="0.25">
      <c r="A54" s="16" t="s">
        <v>29</v>
      </c>
      <c r="B54" s="5">
        <f>B50+B52-B53</f>
        <v>106329.72400000005</v>
      </c>
    </row>
  </sheetData>
  <mergeCells count="29">
    <mergeCell ref="A42:E42"/>
    <mergeCell ref="A43:E43"/>
    <mergeCell ref="B44:D44"/>
    <mergeCell ref="A46:E46"/>
    <mergeCell ref="B47:D47"/>
    <mergeCell ref="A41:E41"/>
    <mergeCell ref="A15:E15"/>
    <mergeCell ref="A16:E16"/>
    <mergeCell ref="A17:E17"/>
    <mergeCell ref="A18:E18"/>
    <mergeCell ref="A19:E19"/>
    <mergeCell ref="A20:E20"/>
    <mergeCell ref="A35:E35"/>
    <mergeCell ref="A36:E36"/>
    <mergeCell ref="A37:E37"/>
    <mergeCell ref="A38:E38"/>
    <mergeCell ref="A39:E39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10" zoomScaleSheetLayoutView="100" workbookViewId="0">
      <selection activeCell="E25" sqref="E25"/>
    </sheetView>
  </sheetViews>
  <sheetFormatPr defaultColWidth="9.140625" defaultRowHeight="15" x14ac:dyDescent="0.25"/>
  <cols>
    <col min="1" max="1" width="31.5703125" style="1" customWidth="1"/>
    <col min="2" max="2" width="20.28515625" style="1" customWidth="1"/>
    <col min="3" max="3" width="15.7109375" style="1" customWidth="1"/>
    <col min="4" max="4" width="14.7109375" style="1" customWidth="1"/>
    <col min="5" max="5" width="14.140625" style="1" customWidth="1"/>
    <col min="6" max="6" width="10.7109375" style="1" bestFit="1" customWidth="1"/>
    <col min="7" max="16384" width="9.140625" style="1"/>
  </cols>
  <sheetData>
    <row r="1" spans="1:5" x14ac:dyDescent="0.25">
      <c r="A1" s="85" t="s">
        <v>11</v>
      </c>
      <c r="B1" s="85"/>
      <c r="C1" s="85"/>
      <c r="D1" s="85"/>
      <c r="E1" s="85"/>
    </row>
    <row r="2" spans="1:5" ht="30" customHeight="1" x14ac:dyDescent="0.25">
      <c r="A2" s="86" t="s">
        <v>12</v>
      </c>
      <c r="B2" s="87"/>
      <c r="C2" s="87"/>
      <c r="D2" s="87"/>
      <c r="E2" s="87"/>
    </row>
    <row r="3" spans="1:5" x14ac:dyDescent="0.25">
      <c r="A3" s="86" t="s">
        <v>79</v>
      </c>
      <c r="B3" s="86"/>
      <c r="C3" s="86"/>
      <c r="D3" s="86"/>
      <c r="E3" s="86"/>
    </row>
    <row r="4" spans="1:5" ht="15.6" customHeight="1" x14ac:dyDescent="0.25">
      <c r="A4" s="43" t="s">
        <v>13</v>
      </c>
      <c r="B4" s="8"/>
      <c r="C4" s="8"/>
      <c r="E4" s="46">
        <v>46022</v>
      </c>
    </row>
    <row r="5" spans="1:5" x14ac:dyDescent="0.25">
      <c r="A5" s="29"/>
      <c r="B5" s="8"/>
      <c r="C5" s="8"/>
      <c r="D5" s="8"/>
      <c r="E5" s="8"/>
    </row>
    <row r="6" spans="1:5" ht="13.15" customHeight="1" x14ac:dyDescent="0.25">
      <c r="A6" s="88" t="s">
        <v>0</v>
      </c>
      <c r="B6" s="88"/>
      <c r="C6" s="88"/>
      <c r="D6" s="88"/>
      <c r="E6" s="88"/>
    </row>
    <row r="7" spans="1:5" ht="13.15" customHeight="1" x14ac:dyDescent="0.25">
      <c r="A7" s="89" t="s">
        <v>23</v>
      </c>
      <c r="B7" s="89"/>
      <c r="C7" s="89"/>
      <c r="D7" s="89"/>
      <c r="E7" s="89"/>
    </row>
    <row r="8" spans="1:5" ht="13.15" customHeight="1" x14ac:dyDescent="0.25">
      <c r="A8" s="84" t="s">
        <v>1</v>
      </c>
      <c r="B8" s="84"/>
      <c r="C8" s="84"/>
      <c r="D8" s="84"/>
      <c r="E8" s="84"/>
    </row>
    <row r="9" spans="1:5" x14ac:dyDescent="0.25">
      <c r="A9" s="90" t="s">
        <v>47</v>
      </c>
      <c r="B9" s="90"/>
      <c r="C9" s="90"/>
      <c r="D9" s="90"/>
      <c r="E9" s="90"/>
    </row>
    <row r="10" spans="1:5" ht="28.15" customHeight="1" x14ac:dyDescent="0.25">
      <c r="A10" s="84" t="s">
        <v>14</v>
      </c>
      <c r="B10" s="84"/>
      <c r="C10" s="84"/>
      <c r="D10" s="84"/>
      <c r="E10" s="84"/>
    </row>
    <row r="11" spans="1:5" ht="29.45" customHeight="1" x14ac:dyDescent="0.25">
      <c r="A11" s="88" t="s">
        <v>48</v>
      </c>
      <c r="B11" s="88"/>
      <c r="C11" s="88"/>
      <c r="D11" s="88"/>
      <c r="E11" s="88"/>
    </row>
    <row r="12" spans="1:5" ht="13.15" customHeight="1" x14ac:dyDescent="0.25">
      <c r="A12" s="84" t="s">
        <v>15</v>
      </c>
      <c r="B12" s="84"/>
      <c r="C12" s="84"/>
      <c r="D12" s="84"/>
      <c r="E12" s="84"/>
    </row>
    <row r="13" spans="1:5" ht="13.15" customHeight="1" x14ac:dyDescent="0.25">
      <c r="A13" s="88" t="s">
        <v>37</v>
      </c>
      <c r="B13" s="88"/>
      <c r="C13" s="88"/>
      <c r="D13" s="88"/>
      <c r="E13" s="88"/>
    </row>
    <row r="14" spans="1:5" ht="15" customHeight="1" x14ac:dyDescent="0.25">
      <c r="A14" s="84" t="s">
        <v>2</v>
      </c>
      <c r="B14" s="84"/>
      <c r="C14" s="84"/>
      <c r="D14" s="84"/>
      <c r="E14" s="84"/>
    </row>
    <row r="15" spans="1:5" ht="18" customHeight="1" x14ac:dyDescent="0.25">
      <c r="A15" s="88" t="s">
        <v>42</v>
      </c>
      <c r="B15" s="88"/>
      <c r="C15" s="88"/>
      <c r="D15" s="88"/>
      <c r="E15" s="88"/>
    </row>
    <row r="16" spans="1:5" ht="11.25" customHeight="1" x14ac:dyDescent="0.25">
      <c r="A16" s="84" t="s">
        <v>16</v>
      </c>
      <c r="B16" s="84"/>
      <c r="C16" s="84"/>
      <c r="D16" s="84"/>
      <c r="E16" s="84"/>
    </row>
    <row r="17" spans="1:7" ht="31.5" customHeight="1" x14ac:dyDescent="0.25">
      <c r="A17" s="88" t="s">
        <v>38</v>
      </c>
      <c r="B17" s="88"/>
      <c r="C17" s="88"/>
      <c r="D17" s="88"/>
      <c r="E17" s="88"/>
    </row>
    <row r="18" spans="1:7" ht="66.75" customHeight="1" x14ac:dyDescent="0.25">
      <c r="A18" s="88" t="s">
        <v>39</v>
      </c>
      <c r="B18" s="88"/>
      <c r="C18" s="88"/>
      <c r="D18" s="88"/>
      <c r="E18" s="88"/>
    </row>
    <row r="19" spans="1:7" ht="28.5" customHeight="1" x14ac:dyDescent="0.25">
      <c r="A19" s="92" t="s">
        <v>40</v>
      </c>
      <c r="B19" s="92"/>
      <c r="C19" s="92"/>
      <c r="D19" s="92"/>
      <c r="E19" s="92"/>
    </row>
    <row r="20" spans="1:7" x14ac:dyDescent="0.25">
      <c r="A20" s="92"/>
      <c r="B20" s="92"/>
      <c r="C20" s="92"/>
      <c r="D20" s="92"/>
      <c r="E20" s="92"/>
      <c r="F20" s="1">
        <v>3266.9</v>
      </c>
      <c r="G20" s="1">
        <v>3</v>
      </c>
    </row>
    <row r="21" spans="1:7" ht="106.5" customHeight="1" x14ac:dyDescent="0.25">
      <c r="A21" s="9" t="s">
        <v>7</v>
      </c>
      <c r="B21" s="9" t="s">
        <v>10</v>
      </c>
      <c r="C21" s="9" t="s">
        <v>3</v>
      </c>
      <c r="D21" s="9" t="s">
        <v>9</v>
      </c>
      <c r="E21" s="9" t="s">
        <v>8</v>
      </c>
    </row>
    <row r="22" spans="1:7" ht="30" x14ac:dyDescent="0.25">
      <c r="A22" s="12" t="s">
        <v>35</v>
      </c>
      <c r="B22" s="30" t="s">
        <v>33</v>
      </c>
      <c r="C22" s="9" t="s">
        <v>4</v>
      </c>
      <c r="D22" s="9">
        <v>19.93</v>
      </c>
      <c r="E22" s="7">
        <f>D22*F20*G20</f>
        <v>195327.951</v>
      </c>
    </row>
    <row r="23" spans="1:7" x14ac:dyDescent="0.25">
      <c r="A23" s="10" t="s">
        <v>34</v>
      </c>
      <c r="B23" s="30" t="s">
        <v>21</v>
      </c>
      <c r="C23" s="9" t="s">
        <v>4</v>
      </c>
      <c r="D23" s="9">
        <v>7.13</v>
      </c>
      <c r="E23" s="7">
        <f>D23*F20*G20</f>
        <v>69878.990999999995</v>
      </c>
    </row>
    <row r="24" spans="1:7" x14ac:dyDescent="0.25">
      <c r="A24" s="10" t="s">
        <v>36</v>
      </c>
      <c r="B24" s="30" t="s">
        <v>80</v>
      </c>
      <c r="C24" s="9" t="s">
        <v>25</v>
      </c>
      <c r="D24" s="9"/>
      <c r="E24" s="7">
        <v>0</v>
      </c>
    </row>
    <row r="25" spans="1:7" x14ac:dyDescent="0.25">
      <c r="A25" s="10" t="s">
        <v>45</v>
      </c>
      <c r="B25" s="30" t="s">
        <v>80</v>
      </c>
      <c r="C25" s="9" t="s">
        <v>25</v>
      </c>
      <c r="D25" s="9"/>
      <c r="E25" s="7">
        <v>10075.84</v>
      </c>
    </row>
    <row r="26" spans="1:7" x14ac:dyDescent="0.25">
      <c r="A26" s="10" t="s">
        <v>44</v>
      </c>
      <c r="B26" s="30" t="s">
        <v>80</v>
      </c>
      <c r="C26" s="9" t="s">
        <v>25</v>
      </c>
      <c r="D26" s="9"/>
      <c r="E26" s="7">
        <v>0</v>
      </c>
    </row>
    <row r="27" spans="1:7" x14ac:dyDescent="0.25">
      <c r="A27" s="10" t="s">
        <v>46</v>
      </c>
      <c r="B27" s="30" t="s">
        <v>80</v>
      </c>
      <c r="C27" s="9" t="s">
        <v>25</v>
      </c>
      <c r="D27" s="9"/>
      <c r="E27" s="7">
        <v>0</v>
      </c>
    </row>
    <row r="28" spans="1:7" x14ac:dyDescent="0.25">
      <c r="A28" s="10" t="s">
        <v>24</v>
      </c>
      <c r="B28" s="30" t="s">
        <v>80</v>
      </c>
      <c r="C28" s="9" t="s">
        <v>25</v>
      </c>
      <c r="D28" s="9"/>
      <c r="E28" s="7">
        <v>6495.7</v>
      </c>
    </row>
    <row r="29" spans="1:7" x14ac:dyDescent="0.25">
      <c r="A29" s="19" t="s">
        <v>43</v>
      </c>
      <c r="B29" s="30" t="s">
        <v>80</v>
      </c>
      <c r="C29" s="23" t="s">
        <v>25</v>
      </c>
      <c r="D29" s="23"/>
      <c r="E29" s="24">
        <v>0</v>
      </c>
    </row>
    <row r="30" spans="1:7" ht="30" x14ac:dyDescent="0.25">
      <c r="A30" s="11" t="s">
        <v>100</v>
      </c>
      <c r="B30" s="31" t="s">
        <v>101</v>
      </c>
      <c r="C30" s="23" t="s">
        <v>75</v>
      </c>
      <c r="D30" s="45">
        <v>8</v>
      </c>
      <c r="E30" s="24">
        <f>D30*333.76</f>
        <v>2670.08</v>
      </c>
    </row>
    <row r="31" spans="1:7" s="16" customFormat="1" ht="14.25" x14ac:dyDescent="0.2">
      <c r="A31" s="2" t="s">
        <v>22</v>
      </c>
      <c r="B31" s="13"/>
      <c r="C31" s="13"/>
      <c r="D31" s="14"/>
      <c r="E31" s="15">
        <f>SUM(E22:E30)</f>
        <v>284448.56200000003</v>
      </c>
    </row>
    <row r="32" spans="1:7" ht="31.9" customHeight="1" x14ac:dyDescent="0.25">
      <c r="A32" s="93" t="s">
        <v>102</v>
      </c>
      <c r="B32" s="93"/>
      <c r="C32" s="93"/>
      <c r="D32" s="93"/>
      <c r="E32" s="93"/>
    </row>
    <row r="33" spans="1:5" ht="29.25" customHeight="1" x14ac:dyDescent="0.25">
      <c r="A33" s="88" t="s">
        <v>20</v>
      </c>
      <c r="B33" s="88"/>
      <c r="C33" s="88"/>
      <c r="D33" s="88"/>
      <c r="E33" s="88"/>
    </row>
    <row r="34" spans="1:5" x14ac:dyDescent="0.25">
      <c r="A34" s="88" t="s">
        <v>19</v>
      </c>
      <c r="B34" s="88"/>
      <c r="C34" s="88"/>
      <c r="D34" s="88"/>
      <c r="E34" s="88"/>
    </row>
    <row r="35" spans="1:5" ht="31.5" customHeight="1" x14ac:dyDescent="0.25">
      <c r="A35" s="88" t="s">
        <v>26</v>
      </c>
      <c r="B35" s="88"/>
      <c r="C35" s="88"/>
      <c r="D35" s="88"/>
      <c r="E35" s="88"/>
    </row>
    <row r="36" spans="1:5" x14ac:dyDescent="0.25">
      <c r="A36" s="88" t="s">
        <v>17</v>
      </c>
      <c r="B36" s="88"/>
      <c r="C36" s="88"/>
      <c r="D36" s="88"/>
      <c r="E36" s="88"/>
    </row>
    <row r="37" spans="1:5" x14ac:dyDescent="0.25">
      <c r="A37" s="41"/>
      <c r="B37" s="41"/>
      <c r="C37" s="41"/>
      <c r="D37" s="41"/>
      <c r="E37" s="41"/>
    </row>
    <row r="38" spans="1:5" x14ac:dyDescent="0.25">
      <c r="A38" s="91" t="s">
        <v>5</v>
      </c>
      <c r="B38" s="91"/>
      <c r="C38" s="91"/>
      <c r="D38" s="91"/>
      <c r="E38" s="91"/>
    </row>
    <row r="39" spans="1:5" x14ac:dyDescent="0.25">
      <c r="A39" s="88" t="s">
        <v>17</v>
      </c>
      <c r="B39" s="88"/>
      <c r="C39" s="88"/>
      <c r="D39" s="88"/>
      <c r="E39" s="88"/>
    </row>
    <row r="40" spans="1:5" ht="15" customHeight="1" x14ac:dyDescent="0.25">
      <c r="A40" s="94" t="s">
        <v>41</v>
      </c>
      <c r="B40" s="94"/>
      <c r="C40" s="94"/>
      <c r="D40" s="94"/>
      <c r="E40" s="94"/>
    </row>
    <row r="41" spans="1:5" s="33" customFormat="1" ht="11.25" x14ac:dyDescent="0.2">
      <c r="B41" s="95" t="s">
        <v>18</v>
      </c>
      <c r="C41" s="95"/>
      <c r="D41" s="95"/>
      <c r="E41" s="34" t="s">
        <v>6</v>
      </c>
    </row>
    <row r="42" spans="1:5" x14ac:dyDescent="0.25">
      <c r="A42" s="29"/>
      <c r="B42" s="29"/>
      <c r="C42" s="29"/>
      <c r="D42" s="29"/>
      <c r="E42" s="29"/>
    </row>
    <row r="43" spans="1:5" ht="15" customHeight="1" x14ac:dyDescent="0.25">
      <c r="A43" s="94" t="s">
        <v>49</v>
      </c>
      <c r="B43" s="94"/>
      <c r="C43" s="94"/>
      <c r="D43" s="94"/>
      <c r="E43" s="94"/>
    </row>
    <row r="44" spans="1:5" s="33" customFormat="1" ht="11.25" x14ac:dyDescent="0.2">
      <c r="B44" s="95" t="s">
        <v>18</v>
      </c>
      <c r="C44" s="95"/>
      <c r="D44" s="95"/>
      <c r="E44" s="34" t="s">
        <v>6</v>
      </c>
    </row>
    <row r="45" spans="1:5" x14ac:dyDescent="0.25">
      <c r="A45" s="25" t="s">
        <v>50</v>
      </c>
    </row>
    <row r="46" spans="1:5" x14ac:dyDescent="0.25">
      <c r="A46" s="16" t="s">
        <v>27</v>
      </c>
    </row>
    <row r="47" spans="1:5" x14ac:dyDescent="0.25">
      <c r="A47" s="1" t="s">
        <v>32</v>
      </c>
      <c r="B47" s="3">
        <f>'3кв'!B54</f>
        <v>106329.72400000005</v>
      </c>
    </row>
    <row r="48" spans="1:5" ht="30" x14ac:dyDescent="0.25">
      <c r="A48" s="42" t="s">
        <v>103</v>
      </c>
      <c r="B48" s="4"/>
    </row>
    <row r="49" spans="1:2" x14ac:dyDescent="0.25">
      <c r="A49" s="1" t="s">
        <v>28</v>
      </c>
      <c r="B49" s="4">
        <f>339869.9-121.75</f>
        <v>339748.15</v>
      </c>
    </row>
    <row r="50" spans="1:2" ht="30" x14ac:dyDescent="0.25">
      <c r="A50" s="42" t="s">
        <v>30</v>
      </c>
      <c r="B50" s="4">
        <f>E31</f>
        <v>284448.56200000003</v>
      </c>
    </row>
    <row r="51" spans="1:2" x14ac:dyDescent="0.25">
      <c r="A51" s="16" t="s">
        <v>29</v>
      </c>
      <c r="B51" s="5">
        <f>B47+B49-B50</f>
        <v>161629.31200000003</v>
      </c>
    </row>
  </sheetData>
  <mergeCells count="29">
    <mergeCell ref="A39:E39"/>
    <mergeCell ref="A40:E40"/>
    <mergeCell ref="B41:D41"/>
    <mergeCell ref="A43:E43"/>
    <mergeCell ref="B44:D44"/>
    <mergeCell ref="A38:E38"/>
    <mergeCell ref="A15:E15"/>
    <mergeCell ref="A16:E16"/>
    <mergeCell ref="A17:E17"/>
    <mergeCell ref="A18:E18"/>
    <mergeCell ref="A19:E19"/>
    <mergeCell ref="A20:E20"/>
    <mergeCell ref="A32:E32"/>
    <mergeCell ref="A33:E33"/>
    <mergeCell ref="A34:E34"/>
    <mergeCell ref="A35:E35"/>
    <mergeCell ref="A36:E36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view="pageBreakPreview" topLeftCell="A13" zoomScaleSheetLayoutView="100" workbookViewId="0">
      <selection activeCell="C35" sqref="C35"/>
    </sheetView>
  </sheetViews>
  <sheetFormatPr defaultRowHeight="15.75" x14ac:dyDescent="0.25"/>
  <cols>
    <col min="1" max="1" width="10.5703125" style="48" customWidth="1"/>
    <col min="2" max="2" width="60.42578125" style="48" customWidth="1"/>
    <col min="3" max="3" width="16.140625" style="48" customWidth="1"/>
    <col min="4" max="4" width="11.85546875" style="48" customWidth="1"/>
    <col min="5" max="5" width="14.7109375" style="48" customWidth="1"/>
    <col min="6" max="6" width="12.42578125" style="48" customWidth="1"/>
    <col min="7" max="7" width="12" style="48" customWidth="1"/>
    <col min="8" max="8" width="13.5703125" style="48" customWidth="1"/>
    <col min="9" max="16384" width="9.140625" style="48"/>
  </cols>
  <sheetData>
    <row r="1" spans="1:4" x14ac:dyDescent="0.25">
      <c r="A1" s="97" t="s">
        <v>81</v>
      </c>
      <c r="B1" s="97"/>
      <c r="C1" s="97"/>
      <c r="D1" s="47"/>
    </row>
    <row r="2" spans="1:4" x14ac:dyDescent="0.25">
      <c r="A2" s="98" t="s">
        <v>82</v>
      </c>
      <c r="B2" s="98"/>
      <c r="C2" s="98"/>
      <c r="D2" s="49"/>
    </row>
    <row r="3" spans="1:4" x14ac:dyDescent="0.25">
      <c r="A3" s="98" t="s">
        <v>97</v>
      </c>
      <c r="B3" s="98"/>
      <c r="C3" s="98"/>
      <c r="D3" s="49"/>
    </row>
    <row r="4" spans="1:4" x14ac:dyDescent="0.25">
      <c r="A4" s="97" t="s">
        <v>83</v>
      </c>
      <c r="B4" s="97"/>
      <c r="C4" s="97"/>
      <c r="D4" s="47"/>
    </row>
    <row r="5" spans="1:4" x14ac:dyDescent="0.25">
      <c r="A5" s="99"/>
      <c r="B5" s="99"/>
      <c r="C5" s="99"/>
      <c r="D5" s="50"/>
    </row>
    <row r="6" spans="1:4" x14ac:dyDescent="0.25">
      <c r="A6" s="49"/>
      <c r="B6" s="51" t="s">
        <v>84</v>
      </c>
      <c r="C6" s="52">
        <f>'1кв'!B50</f>
        <v>52062.34</v>
      </c>
      <c r="D6" s="53"/>
    </row>
    <row r="7" spans="1:4" x14ac:dyDescent="0.25">
      <c r="A7" s="54" t="s">
        <v>85</v>
      </c>
      <c r="B7" s="51" t="s">
        <v>104</v>
      </c>
      <c r="C7" s="52"/>
      <c r="D7" s="53"/>
    </row>
    <row r="8" spans="1:4" x14ac:dyDescent="0.25">
      <c r="A8" s="49"/>
      <c r="B8" s="55" t="s">
        <v>86</v>
      </c>
      <c r="C8" s="52"/>
      <c r="D8" s="53"/>
    </row>
    <row r="9" spans="1:4" x14ac:dyDescent="0.25">
      <c r="A9" s="49"/>
      <c r="B9" s="56" t="s">
        <v>105</v>
      </c>
      <c r="C9" s="52"/>
      <c r="D9" s="53"/>
    </row>
    <row r="10" spans="1:4" x14ac:dyDescent="0.25">
      <c r="A10" s="49"/>
      <c r="B10" s="56" t="s">
        <v>106</v>
      </c>
      <c r="C10" s="52"/>
      <c r="D10" s="53"/>
    </row>
    <row r="11" spans="1:4" x14ac:dyDescent="0.25">
      <c r="A11" s="49"/>
      <c r="B11" s="56" t="s">
        <v>107</v>
      </c>
      <c r="C11" s="52"/>
      <c r="D11" s="53"/>
    </row>
    <row r="12" spans="1:4" x14ac:dyDescent="0.25">
      <c r="B12" s="57" t="s">
        <v>87</v>
      </c>
      <c r="C12" s="58">
        <f>'1кв'!B52+'2кв'!B49+'3кв'!B52+'4кв'!B49</f>
        <v>1265510.6200000001</v>
      </c>
      <c r="D12" s="59"/>
    </row>
    <row r="13" spans="1:4" x14ac:dyDescent="0.25">
      <c r="A13" s="60"/>
      <c r="B13" s="57" t="s">
        <v>88</v>
      </c>
      <c r="C13" s="61">
        <f>SUM(C12:C12)</f>
        <v>1265510.6200000001</v>
      </c>
      <c r="D13" s="53"/>
    </row>
    <row r="14" spans="1:4" x14ac:dyDescent="0.25">
      <c r="A14" s="50"/>
      <c r="B14" s="96"/>
      <c r="C14" s="96"/>
      <c r="D14" s="62"/>
    </row>
    <row r="15" spans="1:4" x14ac:dyDescent="0.25">
      <c r="A15" s="63" t="s">
        <v>89</v>
      </c>
      <c r="B15" s="64" t="s">
        <v>90</v>
      </c>
      <c r="C15" s="58">
        <f>'1кв'!E22+'2кв'!E22+'3кв'!E22+'4кв'!E22</f>
        <v>762102.43199999991</v>
      </c>
      <c r="D15" s="62"/>
    </row>
    <row r="16" spans="1:4" x14ac:dyDescent="0.25">
      <c r="A16" s="63"/>
      <c r="B16" s="100" t="s">
        <v>99</v>
      </c>
      <c r="C16" s="58">
        <f>'1кв'!E23+'2кв'!E23+'3кв'!E23+'4кв'!E23</f>
        <v>267363.09599999996</v>
      </c>
      <c r="D16" s="62"/>
    </row>
    <row r="17" spans="1:5" x14ac:dyDescent="0.25">
      <c r="A17" s="63"/>
      <c r="B17" s="65" t="s">
        <v>36</v>
      </c>
      <c r="C17" s="58">
        <f>'1кв'!E24+'2кв'!E24+'3кв'!E24+'4кв'!E24</f>
        <v>0</v>
      </c>
      <c r="D17" s="62"/>
    </row>
    <row r="18" spans="1:5" x14ac:dyDescent="0.25">
      <c r="A18" s="63"/>
      <c r="B18" s="56" t="s">
        <v>45</v>
      </c>
      <c r="C18" s="58">
        <f>'1кв'!E25+'2кв'!E25+'3кв'!E25+'4кв'!E25</f>
        <v>40623.03</v>
      </c>
      <c r="D18" s="62"/>
    </row>
    <row r="19" spans="1:5" x14ac:dyDescent="0.25">
      <c r="A19" s="63"/>
      <c r="B19" s="56" t="s">
        <v>44</v>
      </c>
      <c r="C19" s="58">
        <f>'1кв'!E26+'2кв'!E26+'3кв'!E26+'4кв'!E26</f>
        <v>0</v>
      </c>
      <c r="D19" s="62"/>
    </row>
    <row r="20" spans="1:5" x14ac:dyDescent="0.25">
      <c r="A20" s="63"/>
      <c r="B20" s="56" t="s">
        <v>46</v>
      </c>
      <c r="C20" s="58">
        <f>'1кв'!E27+'2кв'!E27+'3кв'!E27+'4кв'!E27</f>
        <v>0</v>
      </c>
      <c r="D20" s="62"/>
    </row>
    <row r="21" spans="1:5" x14ac:dyDescent="0.25">
      <c r="A21" s="50"/>
      <c r="B21" s="56" t="s">
        <v>24</v>
      </c>
      <c r="C21" s="58">
        <f>'1кв'!E28+'2кв'!E28+'3кв'!E28+'4кв'!E28</f>
        <v>17112.829999999998</v>
      </c>
      <c r="D21" s="62"/>
      <c r="E21" s="66"/>
    </row>
    <row r="22" spans="1:5" x14ac:dyDescent="0.25">
      <c r="A22" s="50"/>
      <c r="B22" s="67" t="s">
        <v>43</v>
      </c>
      <c r="C22" s="58">
        <f>'1кв'!E29+'2кв'!E29+'3кв'!E29+'4кв'!E29</f>
        <v>644.93999999999994</v>
      </c>
      <c r="D22" s="62"/>
      <c r="E22" s="66"/>
    </row>
    <row r="23" spans="1:5" x14ac:dyDescent="0.25">
      <c r="A23" s="63"/>
      <c r="B23" s="68" t="s">
        <v>108</v>
      </c>
      <c r="C23" s="58">
        <f>'1кв'!E30+'1кв'!E31+'1кв'!E32+'3кв'!E31+'3кв'!E32+'4кв'!E30</f>
        <v>9679.0399999999991</v>
      </c>
      <c r="D23" s="62"/>
    </row>
    <row r="24" spans="1:5" x14ac:dyDescent="0.25">
      <c r="A24" s="63"/>
      <c r="B24" s="55" t="s">
        <v>91</v>
      </c>
      <c r="C24" s="69">
        <f>SUM(C26:C28)</f>
        <v>58418.28</v>
      </c>
      <c r="D24" s="62"/>
    </row>
    <row r="25" spans="1:5" x14ac:dyDescent="0.25">
      <c r="A25" s="63"/>
      <c r="B25" s="55" t="s">
        <v>86</v>
      </c>
      <c r="C25" s="69"/>
      <c r="D25" s="62"/>
    </row>
    <row r="26" spans="1:5" x14ac:dyDescent="0.25">
      <c r="A26" s="63"/>
      <c r="B26" s="70" t="s">
        <v>68</v>
      </c>
      <c r="C26" s="83">
        <f>'2кв'!E30</f>
        <v>45658.080000000002</v>
      </c>
      <c r="D26" s="62"/>
    </row>
    <row r="27" spans="1:5" x14ac:dyDescent="0.25">
      <c r="A27" s="63"/>
      <c r="B27" s="72" t="s">
        <v>70</v>
      </c>
      <c r="C27" s="71">
        <f>'3кв'!E30</f>
        <v>6090.2</v>
      </c>
      <c r="D27" s="62"/>
    </row>
    <row r="28" spans="1:5" x14ac:dyDescent="0.25">
      <c r="A28" s="63"/>
      <c r="B28" s="73" t="s">
        <v>77</v>
      </c>
      <c r="C28" s="71">
        <f>'3кв'!E33</f>
        <v>6670</v>
      </c>
      <c r="D28" s="62"/>
    </row>
    <row r="29" spans="1:5" x14ac:dyDescent="0.25">
      <c r="A29" s="63"/>
      <c r="B29" s="74"/>
      <c r="C29" s="71"/>
      <c r="D29" s="62"/>
    </row>
    <row r="30" spans="1:5" x14ac:dyDescent="0.25">
      <c r="A30" s="50"/>
      <c r="B30" s="75" t="s">
        <v>92</v>
      </c>
      <c r="C30" s="76">
        <f>SUM(C15:C24)</f>
        <v>1155943.648</v>
      </c>
      <c r="D30" s="62"/>
      <c r="E30" s="66"/>
    </row>
    <row r="31" spans="1:5" x14ac:dyDescent="0.25">
      <c r="A31" s="50"/>
      <c r="B31" s="75" t="s">
        <v>98</v>
      </c>
      <c r="C31" s="77">
        <f>C6+C13-C30</f>
        <v>161629.31200000015</v>
      </c>
      <c r="D31" s="62"/>
    </row>
    <row r="32" spans="1:5" x14ac:dyDescent="0.25">
      <c r="A32" s="50"/>
      <c r="B32" s="54"/>
      <c r="C32" s="54"/>
      <c r="D32" s="62"/>
    </row>
    <row r="33" spans="1:4" x14ac:dyDescent="0.25">
      <c r="A33" s="50"/>
      <c r="B33" s="78" t="s">
        <v>93</v>
      </c>
      <c r="C33" s="78"/>
      <c r="D33" s="62"/>
    </row>
    <row r="34" spans="1:4" x14ac:dyDescent="0.25">
      <c r="A34" s="50"/>
      <c r="B34" s="78" t="s">
        <v>94</v>
      </c>
      <c r="C34" s="79">
        <v>106351.08</v>
      </c>
      <c r="D34" s="62"/>
    </row>
    <row r="35" spans="1:4" x14ac:dyDescent="0.25">
      <c r="A35" s="50"/>
      <c r="B35" s="80" t="s">
        <v>109</v>
      </c>
      <c r="C35" s="81">
        <v>115963.91</v>
      </c>
      <c r="D35" s="62"/>
    </row>
    <row r="36" spans="1:4" x14ac:dyDescent="0.25">
      <c r="A36" s="50"/>
      <c r="B36" s="78" t="s">
        <v>95</v>
      </c>
      <c r="C36" s="82">
        <f>C35-C34</f>
        <v>9612.8300000000017</v>
      </c>
      <c r="D36" s="62"/>
    </row>
    <row r="37" spans="1:4" x14ac:dyDescent="0.25">
      <c r="A37" s="50"/>
      <c r="B37" s="54"/>
      <c r="C37" s="54"/>
      <c r="D37" s="62"/>
    </row>
    <row r="38" spans="1:4" x14ac:dyDescent="0.25">
      <c r="A38" s="50" t="s">
        <v>96</v>
      </c>
      <c r="B38" s="54" t="s">
        <v>110</v>
      </c>
      <c r="C38" s="54"/>
      <c r="D38" s="62"/>
    </row>
    <row r="39" spans="1:4" x14ac:dyDescent="0.25">
      <c r="A39" s="50"/>
      <c r="B39" s="54" t="s">
        <v>111</v>
      </c>
      <c r="C39" s="54"/>
      <c r="D39" s="62"/>
    </row>
    <row r="40" spans="1:4" x14ac:dyDescent="0.25">
      <c r="A40" s="50"/>
      <c r="B40" s="54" t="s">
        <v>112</v>
      </c>
      <c r="C40" s="54"/>
      <c r="D40" s="62"/>
    </row>
    <row r="41" spans="1:4" x14ac:dyDescent="0.25">
      <c r="A41" s="50"/>
      <c r="B41" s="80"/>
      <c r="C41" s="54"/>
      <c r="D41" s="62"/>
    </row>
    <row r="42" spans="1:4" x14ac:dyDescent="0.25">
      <c r="A42" s="50"/>
      <c r="B42" s="54"/>
      <c r="C42" s="54"/>
      <c r="D42" s="62"/>
    </row>
    <row r="43" spans="1:4" x14ac:dyDescent="0.25">
      <c r="A43" s="50"/>
      <c r="B43" s="54"/>
      <c r="C43" s="54"/>
      <c r="D43" s="62"/>
    </row>
  </sheetData>
  <mergeCells count="6">
    <mergeCell ref="B14:C14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2026-02-25T09:56:06Z</dcterms:modified>
</cp:coreProperties>
</file>