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38640" windowHeight="2112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'3кв'!$A$1:$E$51</definedName>
    <definedName name="_xlnm.Print_Area" localSheetId="3">'4кв'!$A$1:$E$51</definedName>
    <definedName name="_xlnm.Print_Area" localSheetId="4">отчет!$A$1:$C$40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33" l="1"/>
  <c r="C22" i="33"/>
  <c r="B49" i="32"/>
  <c r="E32" i="32"/>
  <c r="E29" i="32"/>
  <c r="E30" i="32"/>
  <c r="E31" i="32"/>
  <c r="E28" i="32"/>
  <c r="C25" i="33" l="1"/>
  <c r="C23" i="33" s="1"/>
  <c r="C21" i="33"/>
  <c r="C20" i="33"/>
  <c r="C19" i="33"/>
  <c r="C18" i="33"/>
  <c r="C17" i="33"/>
  <c r="C16" i="33"/>
  <c r="C15" i="33"/>
  <c r="C27" i="33" s="1"/>
  <c r="C12" i="33"/>
  <c r="C6" i="33"/>
  <c r="C13" i="33" l="1"/>
  <c r="C28" i="33" l="1"/>
  <c r="B47" i="32" l="1"/>
  <c r="B50" i="32"/>
  <c r="E22" i="32"/>
  <c r="E21" i="32"/>
  <c r="B51" i="32" l="1"/>
  <c r="E32" i="31"/>
  <c r="B49" i="31"/>
  <c r="E26" i="31"/>
  <c r="E27" i="31"/>
  <c r="E29" i="31"/>
  <c r="E30" i="31"/>
  <c r="E28" i="31"/>
  <c r="E21" i="30" l="1"/>
  <c r="E21" i="31" l="1"/>
  <c r="E22" i="31"/>
  <c r="B50" i="31"/>
  <c r="E22" i="30" l="1"/>
  <c r="E29" i="30" s="1"/>
  <c r="B47" i="30" s="1"/>
  <c r="E22" i="29" l="1"/>
  <c r="E21" i="29"/>
  <c r="E29" i="29" l="1"/>
  <c r="B48" i="29" s="1"/>
  <c r="B49" i="29" l="1"/>
  <c r="B44" i="30" s="1"/>
  <c r="B48" i="30" s="1"/>
  <c r="B47" i="31" s="1"/>
  <c r="B51" i="31" s="1"/>
</calcChain>
</file>

<file path=xl/sharedStrings.xml><?xml version="1.0" encoding="utf-8"?>
<sst xmlns="http://schemas.openxmlformats.org/spreadsheetml/2006/main" count="323" uniqueCount="108">
  <si>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</si>
  <si>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</si>
  <si>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</si>
  <si>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</si>
  <si>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</si>
  <si>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</si>
  <si>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</si>
  <si>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</si>
  <si>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</si>
  <si>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</si>
  <si>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</si>
  <si>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</si>
  <si>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</si>
  <si>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</si>
  <si>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</si>
  <si>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</si>
  <si>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</si>
  <si>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</si>
  <si>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</si>
  <si>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</si>
  <si>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</si>
  <si>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</si>
  <si>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</si>
  <si>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</si>
  <si>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</si>
  <si>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</si>
  <si>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</si>
  <si>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</si>
  <si>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</si>
  <si>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</si>
  <si>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</si>
  <si>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</si>
  <si>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г. Россошь, ул. Лизы Чайкиной, д. 1е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</si>
  <si>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  от   01.01.2018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</si>
  <si>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№1е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</si>
  <si>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Остаток на начало  квартала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</si>
  <si>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</si>
  <si>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</si>
  <si>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</si>
  <si>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Мелехиной Татьяны Борисовны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</si>
  <si>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№20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 от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</si>
  <si>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Мелехина Т.Б.</t>
    </r>
  </si>
  <si>
    <t>холодная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</si>
  <si>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</si>
  <si>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</si>
  <si>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</si>
  <si>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</si>
  <si>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1 квартал</t>
  </si>
  <si>
    <t>S дома = 3262,5 м2</t>
  </si>
  <si>
    <t>Полив</t>
  </si>
  <si>
    <t>за 1 квартал 2025 года</t>
  </si>
  <si>
    <t>31.03.2025 г.</t>
  </si>
  <si>
    <t xml:space="preserve">           2. Всего за период с "01" 01  2025 г. по "31" 03  2025 г. выполнено работ (оказано услуг) на общую сумму двести шестьдесят три тысячи семьсот двадцать четыре рубля 17 копеек.</t>
  </si>
  <si>
    <t>Предъявлено населению 259672,61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</si>
  <si>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</si>
  <si>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</si>
  <si>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</si>
  <si>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</si>
  <si>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</si>
  <si>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</si>
  <si>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 2025 г. выполнено работ (оказано услуг) на общую сумму двести пятьдесят одна тысяча триста тридцать девять рублей 65 копеек.</t>
  </si>
  <si>
    <t>монтаж водом и зап арм ХВС в подв. 2и 3 п (кв. 37) (См)</t>
  </si>
  <si>
    <t>ремонт трубы полива в подвале (кв. 5)</t>
  </si>
  <si>
    <t>монтаж трубопровода для полива (кв 4)</t>
  </si>
  <si>
    <t>август</t>
  </si>
  <si>
    <t>сентябрь</t>
  </si>
  <si>
    <t>ч/час</t>
  </si>
  <si>
    <t>ремонт штукатурки боковых стенок крылец (смета) 4шт</t>
  </si>
  <si>
    <t xml:space="preserve">           2. Всего за период с "01" 07  2025 г. по "30" 09  2025 г. выполнено работ (оказано услуг) на общую сумму триста восемнадцать тысяч триста двадцать один рубль 61 копейка</t>
  </si>
  <si>
    <t>Предъявлено населению 288351,55</t>
  </si>
  <si>
    <t>за 4 квартал 2025 года</t>
  </si>
  <si>
    <t xml:space="preserve"> 4 квартал</t>
  </si>
  <si>
    <t>ОТЧЕТ</t>
  </si>
  <si>
    <t>О ВЫПОЛНЕННЫХ РАБОТАХ И ДВИЖЕНИИ  СРЕДСТВ</t>
  </si>
  <si>
    <t>по ж.д. ул. Лизы Чайкиной, д. 1е</t>
  </si>
  <si>
    <t>Остаток на начало периода</t>
  </si>
  <si>
    <t xml:space="preserve">Доходы: </t>
  </si>
  <si>
    <t>в том числе:</t>
  </si>
  <si>
    <t xml:space="preserve">* холодная вода на СОИ - </t>
  </si>
  <si>
    <t xml:space="preserve">* водоотведение на СОИ-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</si>
  <si>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</si>
  <si>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</si>
  <si>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</si>
  <si>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</si>
  <si>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</si>
  <si>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</si>
  <si>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</si>
  <si>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</si>
  <si>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</si>
  <si>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</si>
  <si>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</si>
  <si>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</si>
  <si>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</si>
  <si>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Замена стояка ГВС (кв.43)</t>
  </si>
  <si>
    <t>Замена стояка ГВС (кв.47)</t>
  </si>
  <si>
    <t>Замена стояка ГВС (кв.59,55)</t>
  </si>
  <si>
    <t>Замена крана на полив в подвале (кв.5)</t>
  </si>
  <si>
    <t>октябрь</t>
  </si>
  <si>
    <t>ноябрь</t>
  </si>
  <si>
    <t xml:space="preserve">           2. Всего за период с "01" 10  2025 г. по "31" 12  2025 г.выполнено работ (оказано услуг) на общую сумму двести девяносто три тысячи семьсот пятьдесят восемь рублей 96 копеек</t>
  </si>
  <si>
    <t>Предъявлено населению 293642,17</t>
  </si>
  <si>
    <t>Начислено всего 1100460,29</t>
  </si>
  <si>
    <t>* электроэнергия на СОИ- 42822,83</t>
  </si>
  <si>
    <t>Непредвиденные работы 66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</si>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</sst>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8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0" borderId="5" xfId="0" applyFont="1" applyFill="1" applyBorder="1"/>
    <xf numFmtId="0" fontId="11" fillId="0" borderId="5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6" xfId="0" applyFont="1" applyBorder="1" applyAlignment="1">
      <alignment vertical="center" wrapText="1"/>
    </xf>
    <xf numFmtId="43" fontId="20" fillId="0" borderId="0" xfId="0" applyNumberFormat="1" applyFont="1"/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1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0" zoomScaleSheetLayoutView="100" workbookViewId="0">
      <selection activeCell="D21" sqref="D21:E21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40.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50</v>
      </c>
      <c r="B3" s="83"/>
      <c r="C3" s="83"/>
      <c r="D3" s="83"/>
      <c r="E3" s="83"/>
    </row>
    <row r="4" spans="1:5" s="1" customFormat="1" ht="15.75" x14ac:dyDescent="0.25">
      <c r="A4" s="25" t="s">
        <v>13</v>
      </c>
      <c r="B4" s="26"/>
      <c r="C4" s="26"/>
      <c r="D4" s="28"/>
      <c r="E4" s="29" t="s">
        <v>51</v>
      </c>
    </row>
    <row r="5" spans="1:5" x14ac:dyDescent="0.25">
      <c r="A5" s="84" t="s">
        <v>0</v>
      </c>
      <c r="B5" s="84"/>
      <c r="C5" s="84"/>
      <c r="D5" s="84"/>
      <c r="E5" s="84"/>
    </row>
    <row r="6" spans="1:5" x14ac:dyDescent="0.25">
      <c r="A6" s="85" t="s">
        <v>32</v>
      </c>
      <c r="B6" s="85"/>
      <c r="C6" s="85"/>
      <c r="D6" s="85"/>
      <c r="E6" s="85"/>
    </row>
    <row r="7" spans="1:5" x14ac:dyDescent="0.25">
      <c r="A7" s="78" t="s">
        <v>1</v>
      </c>
      <c r="B7" s="78"/>
      <c r="C7" s="78"/>
      <c r="D7" s="78"/>
      <c r="E7" s="78"/>
    </row>
    <row r="8" spans="1:5" x14ac:dyDescent="0.25">
      <c r="A8" s="86" t="s">
        <v>39</v>
      </c>
      <c r="B8" s="86"/>
      <c r="C8" s="86"/>
      <c r="D8" s="86"/>
      <c r="E8" s="86"/>
    </row>
    <row r="9" spans="1:5" ht="23.25" customHeight="1" x14ac:dyDescent="0.25">
      <c r="A9" s="87" t="s">
        <v>14</v>
      </c>
      <c r="B9" s="88"/>
      <c r="C9" s="88"/>
      <c r="D9" s="88"/>
      <c r="E9" s="88"/>
    </row>
    <row r="10" spans="1:5" ht="32.25" customHeight="1" x14ac:dyDescent="0.25">
      <c r="A10" s="84" t="s">
        <v>40</v>
      </c>
      <c r="B10" s="84"/>
      <c r="C10" s="84"/>
      <c r="D10" s="84"/>
      <c r="E10" s="84"/>
    </row>
    <row r="11" spans="1:5" ht="18.75" customHeight="1" x14ac:dyDescent="0.25">
      <c r="A11" s="78" t="s">
        <v>15</v>
      </c>
      <c r="B11" s="79"/>
      <c r="C11" s="79"/>
      <c r="D11" s="79"/>
      <c r="E11" s="79"/>
    </row>
    <row r="12" spans="1:5" x14ac:dyDescent="0.25">
      <c r="A12" s="84" t="s">
        <v>22</v>
      </c>
      <c r="B12" s="84"/>
      <c r="C12" s="84"/>
      <c r="D12" s="84"/>
      <c r="E12" s="84"/>
    </row>
    <row r="13" spans="1:5" ht="17.25" customHeight="1" x14ac:dyDescent="0.25">
      <c r="A13" s="78" t="s">
        <v>2</v>
      </c>
      <c r="B13" s="79"/>
      <c r="C13" s="79"/>
      <c r="D13" s="79"/>
      <c r="E13" s="79"/>
    </row>
    <row r="14" spans="1:5" x14ac:dyDescent="0.25">
      <c r="A14" s="84" t="s">
        <v>45</v>
      </c>
      <c r="B14" s="84"/>
      <c r="C14" s="84"/>
      <c r="D14" s="84"/>
      <c r="E14" s="84"/>
    </row>
    <row r="15" spans="1:5" ht="15.75" customHeight="1" x14ac:dyDescent="0.25">
      <c r="A15" s="78" t="s">
        <v>16</v>
      </c>
      <c r="B15" s="79"/>
      <c r="C15" s="79"/>
      <c r="D15" s="79"/>
      <c r="E15" s="79"/>
    </row>
    <row r="16" spans="1:5" ht="29.25" customHeight="1" x14ac:dyDescent="0.25">
      <c r="A16" s="84" t="s">
        <v>17</v>
      </c>
      <c r="B16" s="84"/>
      <c r="C16" s="84"/>
      <c r="D16" s="84"/>
      <c r="E16" s="84"/>
    </row>
    <row r="17" spans="1:7" ht="55.9" customHeight="1" x14ac:dyDescent="0.25">
      <c r="A17" s="84" t="s">
        <v>33</v>
      </c>
      <c r="B17" s="84"/>
      <c r="C17" s="84"/>
      <c r="D17" s="84"/>
      <c r="E17" s="84"/>
    </row>
    <row r="18" spans="1:7" ht="29.45" customHeight="1" x14ac:dyDescent="0.25">
      <c r="A18" s="90" t="s">
        <v>34</v>
      </c>
      <c r="B18" s="90"/>
      <c r="C18" s="90"/>
      <c r="D18" s="90"/>
      <c r="E18" s="90"/>
    </row>
    <row r="19" spans="1:7" x14ac:dyDescent="0.25">
      <c r="A19" s="90"/>
      <c r="B19" s="90"/>
      <c r="C19" s="90"/>
      <c r="D19" s="90"/>
      <c r="E19" s="90"/>
      <c r="F19" s="2">
        <v>3262.5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38</v>
      </c>
      <c r="B21" s="8" t="s">
        <v>36</v>
      </c>
      <c r="C21" s="3" t="s">
        <v>4</v>
      </c>
      <c r="D21" s="3">
        <v>17.93</v>
      </c>
      <c r="E21" s="7">
        <f>D21*F19*G19</f>
        <v>175489.875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6.51</v>
      </c>
      <c r="E22" s="7">
        <f>D22*F19*G19</f>
        <v>63716.625</v>
      </c>
    </row>
    <row r="23" spans="1:7" x14ac:dyDescent="0.25">
      <c r="A23" s="6" t="s">
        <v>43</v>
      </c>
      <c r="B23" s="8" t="s">
        <v>47</v>
      </c>
      <c r="C23" s="3" t="s">
        <v>26</v>
      </c>
      <c r="D23" s="3"/>
      <c r="E23" s="7">
        <v>9227.77</v>
      </c>
    </row>
    <row r="24" spans="1:7" x14ac:dyDescent="0.25">
      <c r="A24" s="6" t="s">
        <v>42</v>
      </c>
      <c r="B24" s="8" t="s">
        <v>47</v>
      </c>
      <c r="C24" s="3" t="s">
        <v>26</v>
      </c>
      <c r="D24" s="3"/>
      <c r="E24" s="7">
        <v>0</v>
      </c>
    </row>
    <row r="25" spans="1:7" x14ac:dyDescent="0.25">
      <c r="A25" s="6" t="s">
        <v>44</v>
      </c>
      <c r="B25" s="8" t="s">
        <v>47</v>
      </c>
      <c r="C25" s="3" t="s">
        <v>26</v>
      </c>
      <c r="D25" s="3"/>
      <c r="E25" s="7">
        <v>0</v>
      </c>
    </row>
    <row r="26" spans="1:7" x14ac:dyDescent="0.25">
      <c r="A26" s="6" t="s">
        <v>25</v>
      </c>
      <c r="B26" s="8" t="s">
        <v>47</v>
      </c>
      <c r="C26" s="3" t="s">
        <v>26</v>
      </c>
      <c r="D26" s="3"/>
      <c r="E26" s="7">
        <v>15289.9</v>
      </c>
    </row>
    <row r="27" spans="1:7" x14ac:dyDescent="0.25">
      <c r="A27" s="6" t="s">
        <v>49</v>
      </c>
      <c r="B27" s="8" t="s">
        <v>47</v>
      </c>
      <c r="C27" s="3" t="s">
        <v>26</v>
      </c>
      <c r="D27" s="3"/>
      <c r="E27" s="7">
        <v>0</v>
      </c>
    </row>
    <row r="28" spans="1:7" x14ac:dyDescent="0.25">
      <c r="A28" s="27"/>
      <c r="B28" s="8"/>
      <c r="C28" s="3"/>
      <c r="D28" s="3"/>
      <c r="E28" s="7"/>
    </row>
    <row r="29" spans="1:7" s="13" customFormat="1" ht="14.25" x14ac:dyDescent="0.2">
      <c r="A29" s="9" t="s">
        <v>24</v>
      </c>
      <c r="B29" s="10"/>
      <c r="C29" s="11"/>
      <c r="D29" s="19"/>
      <c r="E29" s="12">
        <f>SUM(E21:E28)</f>
        <v>263724.17</v>
      </c>
    </row>
    <row r="30" spans="1:7" ht="34.5" customHeight="1" x14ac:dyDescent="0.25">
      <c r="A30" s="91" t="s">
        <v>52</v>
      </c>
      <c r="B30" s="91"/>
      <c r="C30" s="91"/>
      <c r="D30" s="91"/>
      <c r="E30" s="91"/>
      <c r="F30" s="22"/>
    </row>
    <row r="31" spans="1:7" ht="29.25" customHeight="1" x14ac:dyDescent="0.25">
      <c r="A31" s="84" t="s">
        <v>21</v>
      </c>
      <c r="B31" s="84"/>
      <c r="C31" s="84"/>
      <c r="D31" s="84"/>
      <c r="E31" s="84"/>
    </row>
    <row r="32" spans="1:7" x14ac:dyDescent="0.25">
      <c r="A32" s="84" t="s">
        <v>20</v>
      </c>
      <c r="B32" s="84"/>
      <c r="C32" s="84"/>
      <c r="D32" s="84"/>
      <c r="E32" s="84"/>
    </row>
    <row r="33" spans="1:8" ht="32.25" customHeight="1" x14ac:dyDescent="0.25">
      <c r="A33" s="84" t="s">
        <v>27</v>
      </c>
      <c r="B33" s="84"/>
      <c r="C33" s="84"/>
      <c r="D33" s="84"/>
      <c r="E33" s="84"/>
    </row>
    <row r="34" spans="1:8" x14ac:dyDescent="0.25">
      <c r="A34" s="84" t="s">
        <v>18</v>
      </c>
      <c r="B34" s="84"/>
      <c r="C34" s="84"/>
      <c r="D34" s="84"/>
      <c r="E34" s="84"/>
    </row>
    <row r="35" spans="1:8" x14ac:dyDescent="0.25">
      <c r="A35" s="89" t="s">
        <v>5</v>
      </c>
      <c r="B35" s="89"/>
      <c r="C35" s="89"/>
      <c r="D35" s="89"/>
      <c r="E35" s="89"/>
    </row>
    <row r="36" spans="1:8" x14ac:dyDescent="0.25">
      <c r="A36" s="84" t="s">
        <v>18</v>
      </c>
      <c r="B36" s="84"/>
      <c r="C36" s="84"/>
      <c r="D36" s="84"/>
      <c r="E36" s="84"/>
    </row>
    <row r="37" spans="1:8" x14ac:dyDescent="0.25">
      <c r="A37" s="92" t="s">
        <v>46</v>
      </c>
      <c r="B37" s="92"/>
      <c r="C37" s="92"/>
      <c r="D37" s="92"/>
      <c r="E37" s="4"/>
    </row>
    <row r="38" spans="1:8" x14ac:dyDescent="0.25">
      <c r="B38" s="93" t="s">
        <v>19</v>
      </c>
      <c r="C38" s="93"/>
      <c r="D38" s="93"/>
      <c r="E38" s="5" t="s">
        <v>6</v>
      </c>
    </row>
    <row r="39" spans="1:8" x14ac:dyDescent="0.25">
      <c r="A39" s="32"/>
      <c r="B39" s="32"/>
      <c r="C39" s="32"/>
      <c r="D39" s="20"/>
      <c r="E39" s="32"/>
    </row>
    <row r="40" spans="1:8" x14ac:dyDescent="0.25">
      <c r="A40" s="92" t="s">
        <v>41</v>
      </c>
      <c r="B40" s="92"/>
      <c r="C40" s="92"/>
      <c r="D40" s="92"/>
      <c r="E40" s="4"/>
    </row>
    <row r="41" spans="1:8" x14ac:dyDescent="0.25">
      <c r="B41" s="93" t="s">
        <v>19</v>
      </c>
      <c r="C41" s="93"/>
      <c r="D41" s="93"/>
      <c r="E41" s="5" t="s">
        <v>6</v>
      </c>
    </row>
    <row r="42" spans="1:8" x14ac:dyDescent="0.25">
      <c r="A42" s="30" t="s">
        <v>48</v>
      </c>
    </row>
    <row r="43" spans="1:8" x14ac:dyDescent="0.25">
      <c r="A43" s="13" t="s">
        <v>28</v>
      </c>
    </row>
    <row r="44" spans="1:8" x14ac:dyDescent="0.25">
      <c r="A44" s="2" t="s">
        <v>35</v>
      </c>
      <c r="B44" s="14">
        <v>13721.78</v>
      </c>
    </row>
    <row r="45" spans="1:8" x14ac:dyDescent="0.25">
      <c r="A45" s="2" t="s">
        <v>53</v>
      </c>
      <c r="B45" s="15"/>
      <c r="H45" s="17"/>
    </row>
    <row r="46" spans="1:8" x14ac:dyDescent="0.25">
      <c r="A46" s="2" t="s">
        <v>29</v>
      </c>
      <c r="B46" s="15">
        <v>255070.38</v>
      </c>
      <c r="D46" s="2"/>
    </row>
    <row r="47" spans="1:8" x14ac:dyDescent="0.25">
      <c r="A47" s="31"/>
      <c r="B47" s="15"/>
      <c r="D47" s="2"/>
    </row>
    <row r="48" spans="1:8" ht="30" x14ac:dyDescent="0.25">
      <c r="A48" s="31" t="s">
        <v>31</v>
      </c>
      <c r="B48" s="15">
        <f>E29</f>
        <v>263724.17</v>
      </c>
      <c r="D48" s="2"/>
    </row>
    <row r="49" spans="1:2" x14ac:dyDescent="0.25">
      <c r="A49" s="16" t="s">
        <v>30</v>
      </c>
      <c r="B49" s="23">
        <f>B44+B46+B47-B48</f>
        <v>5067.9900000000489</v>
      </c>
    </row>
    <row r="51" spans="1:2" x14ac:dyDescent="0.25">
      <c r="B51" s="2">
        <v>13721.78</v>
      </c>
    </row>
  </sheetData>
  <mergeCells count="29">
    <mergeCell ref="A36:E36"/>
    <mergeCell ref="A37:D37"/>
    <mergeCell ref="B38:D38"/>
    <mergeCell ref="A40:D40"/>
    <mergeCell ref="B41:D41"/>
    <mergeCell ref="A35:E35"/>
    <mergeCell ref="A14:E14"/>
    <mergeCell ref="A15:E15"/>
    <mergeCell ref="A16:E16"/>
    <mergeCell ref="A17:E17"/>
    <mergeCell ref="A18:E18"/>
    <mergeCell ref="A19:E19"/>
    <mergeCell ref="A30:E30"/>
    <mergeCell ref="A31:E31"/>
    <mergeCell ref="A32:E32"/>
    <mergeCell ref="A33:E33"/>
    <mergeCell ref="A34:E34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40.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54</v>
      </c>
      <c r="B3" s="83"/>
      <c r="C3" s="83"/>
      <c r="D3" s="83"/>
      <c r="E3" s="83"/>
    </row>
    <row r="4" spans="1:5" s="1" customFormat="1" ht="15.75" x14ac:dyDescent="0.25">
      <c r="A4" s="25" t="s">
        <v>13</v>
      </c>
      <c r="B4" s="26"/>
      <c r="C4" s="26"/>
      <c r="D4" s="28"/>
      <c r="E4" s="29" t="s">
        <v>55</v>
      </c>
    </row>
    <row r="5" spans="1:5" x14ac:dyDescent="0.25">
      <c r="A5" s="84" t="s">
        <v>0</v>
      </c>
      <c r="B5" s="84"/>
      <c r="C5" s="84"/>
      <c r="D5" s="84"/>
      <c r="E5" s="84"/>
    </row>
    <row r="6" spans="1:5" x14ac:dyDescent="0.25">
      <c r="A6" s="85" t="s">
        <v>32</v>
      </c>
      <c r="B6" s="85"/>
      <c r="C6" s="85"/>
      <c r="D6" s="85"/>
      <c r="E6" s="85"/>
    </row>
    <row r="7" spans="1:5" x14ac:dyDescent="0.25">
      <c r="A7" s="78" t="s">
        <v>1</v>
      </c>
      <c r="B7" s="78"/>
      <c r="C7" s="78"/>
      <c r="D7" s="78"/>
      <c r="E7" s="78"/>
    </row>
    <row r="8" spans="1:5" x14ac:dyDescent="0.25">
      <c r="A8" s="86" t="s">
        <v>39</v>
      </c>
      <c r="B8" s="86"/>
      <c r="C8" s="86"/>
      <c r="D8" s="86"/>
      <c r="E8" s="86"/>
    </row>
    <row r="9" spans="1:5" ht="23.25" customHeight="1" x14ac:dyDescent="0.25">
      <c r="A9" s="87" t="s">
        <v>14</v>
      </c>
      <c r="B9" s="88"/>
      <c r="C9" s="88"/>
      <c r="D9" s="88"/>
      <c r="E9" s="88"/>
    </row>
    <row r="10" spans="1:5" ht="32.25" customHeight="1" x14ac:dyDescent="0.25">
      <c r="A10" s="84" t="s">
        <v>40</v>
      </c>
      <c r="B10" s="84"/>
      <c r="C10" s="84"/>
      <c r="D10" s="84"/>
      <c r="E10" s="84"/>
    </row>
    <row r="11" spans="1:5" ht="18.75" customHeight="1" x14ac:dyDescent="0.25">
      <c r="A11" s="78" t="s">
        <v>15</v>
      </c>
      <c r="B11" s="79"/>
      <c r="C11" s="79"/>
      <c r="D11" s="79"/>
      <c r="E11" s="79"/>
    </row>
    <row r="12" spans="1:5" x14ac:dyDescent="0.25">
      <c r="A12" s="84" t="s">
        <v>22</v>
      </c>
      <c r="B12" s="84"/>
      <c r="C12" s="84"/>
      <c r="D12" s="84"/>
      <c r="E12" s="84"/>
    </row>
    <row r="13" spans="1:5" ht="17.25" customHeight="1" x14ac:dyDescent="0.25">
      <c r="A13" s="78" t="s">
        <v>2</v>
      </c>
      <c r="B13" s="79"/>
      <c r="C13" s="79"/>
      <c r="D13" s="79"/>
      <c r="E13" s="79"/>
    </row>
    <row r="14" spans="1:5" x14ac:dyDescent="0.25">
      <c r="A14" s="84" t="s">
        <v>45</v>
      </c>
      <c r="B14" s="84"/>
      <c r="C14" s="84"/>
      <c r="D14" s="84"/>
      <c r="E14" s="84"/>
    </row>
    <row r="15" spans="1:5" ht="15.75" customHeight="1" x14ac:dyDescent="0.25">
      <c r="A15" s="78" t="s">
        <v>16</v>
      </c>
      <c r="B15" s="79"/>
      <c r="C15" s="79"/>
      <c r="D15" s="79"/>
      <c r="E15" s="79"/>
    </row>
    <row r="16" spans="1:5" ht="29.25" customHeight="1" x14ac:dyDescent="0.25">
      <c r="A16" s="84" t="s">
        <v>17</v>
      </c>
      <c r="B16" s="84"/>
      <c r="C16" s="84"/>
      <c r="D16" s="84"/>
      <c r="E16" s="84"/>
    </row>
    <row r="17" spans="1:7" ht="55.9" customHeight="1" x14ac:dyDescent="0.25">
      <c r="A17" s="84" t="s">
        <v>33</v>
      </c>
      <c r="B17" s="84"/>
      <c r="C17" s="84"/>
      <c r="D17" s="84"/>
      <c r="E17" s="84"/>
    </row>
    <row r="18" spans="1:7" ht="29.45" customHeight="1" x14ac:dyDescent="0.25">
      <c r="A18" s="90" t="s">
        <v>34</v>
      </c>
      <c r="B18" s="90"/>
      <c r="C18" s="90"/>
      <c r="D18" s="90"/>
      <c r="E18" s="90"/>
    </row>
    <row r="19" spans="1:7" x14ac:dyDescent="0.25">
      <c r="A19" s="90"/>
      <c r="B19" s="90"/>
      <c r="C19" s="90"/>
      <c r="D19" s="90"/>
      <c r="E19" s="90"/>
      <c r="F19" s="2">
        <v>3262.5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38</v>
      </c>
      <c r="B21" s="8" t="s">
        <v>36</v>
      </c>
      <c r="C21" s="3" t="s">
        <v>4</v>
      </c>
      <c r="D21" s="3">
        <v>17.93</v>
      </c>
      <c r="E21" s="7">
        <f>D21*F19*G19</f>
        <v>175489.875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6.51</v>
      </c>
      <c r="E22" s="7">
        <f>D22*F19*G19</f>
        <v>63716.625</v>
      </c>
    </row>
    <row r="23" spans="1:7" x14ac:dyDescent="0.25">
      <c r="A23" s="6" t="s">
        <v>43</v>
      </c>
      <c r="B23" s="8" t="s">
        <v>56</v>
      </c>
      <c r="C23" s="3" t="s">
        <v>26</v>
      </c>
      <c r="D23" s="3"/>
      <c r="E23" s="7">
        <v>8142.15</v>
      </c>
    </row>
    <row r="24" spans="1:7" x14ac:dyDescent="0.25">
      <c r="A24" s="6" t="s">
        <v>42</v>
      </c>
      <c r="B24" s="8" t="s">
        <v>56</v>
      </c>
      <c r="C24" s="3" t="s">
        <v>26</v>
      </c>
      <c r="D24" s="3"/>
      <c r="E24" s="7">
        <v>0</v>
      </c>
    </row>
    <row r="25" spans="1:7" x14ac:dyDescent="0.25">
      <c r="A25" s="6" t="s">
        <v>44</v>
      </c>
      <c r="B25" s="8" t="s">
        <v>56</v>
      </c>
      <c r="C25" s="3" t="s">
        <v>26</v>
      </c>
      <c r="D25" s="3"/>
      <c r="E25" s="7">
        <v>0</v>
      </c>
    </row>
    <row r="26" spans="1:7" x14ac:dyDescent="0.25">
      <c r="A26" s="6" t="s">
        <v>25</v>
      </c>
      <c r="B26" s="8" t="s">
        <v>56</v>
      </c>
      <c r="C26" s="3" t="s">
        <v>26</v>
      </c>
      <c r="D26" s="3"/>
      <c r="E26" s="7">
        <v>3678.23</v>
      </c>
    </row>
    <row r="27" spans="1:7" x14ac:dyDescent="0.25">
      <c r="A27" s="6" t="s">
        <v>49</v>
      </c>
      <c r="B27" s="8" t="s">
        <v>56</v>
      </c>
      <c r="C27" s="3" t="s">
        <v>26</v>
      </c>
      <c r="D27" s="3"/>
      <c r="E27" s="7">
        <v>312.77</v>
      </c>
    </row>
    <row r="28" spans="1:7" x14ac:dyDescent="0.25">
      <c r="A28" s="27"/>
      <c r="B28" s="8"/>
      <c r="C28" s="3"/>
      <c r="D28" s="3"/>
      <c r="E28" s="7"/>
    </row>
    <row r="29" spans="1:7" s="13" customFormat="1" ht="14.25" x14ac:dyDescent="0.2">
      <c r="A29" s="9" t="s">
        <v>24</v>
      </c>
      <c r="B29" s="10"/>
      <c r="C29" s="11"/>
      <c r="D29" s="19"/>
      <c r="E29" s="12">
        <f>SUM(E21:E28)</f>
        <v>251339.65</v>
      </c>
    </row>
    <row r="30" spans="1:7" ht="34.5" customHeight="1" x14ac:dyDescent="0.25">
      <c r="A30" s="91" t="s">
        <v>60</v>
      </c>
      <c r="B30" s="91"/>
      <c r="C30" s="91"/>
      <c r="D30" s="91"/>
      <c r="E30" s="91"/>
      <c r="F30" s="22"/>
    </row>
    <row r="31" spans="1:7" ht="29.25" customHeight="1" x14ac:dyDescent="0.25">
      <c r="A31" s="84" t="s">
        <v>21</v>
      </c>
      <c r="B31" s="84"/>
      <c r="C31" s="84"/>
      <c r="D31" s="84"/>
      <c r="E31" s="84"/>
    </row>
    <row r="32" spans="1:7" x14ac:dyDescent="0.25">
      <c r="A32" s="84" t="s">
        <v>20</v>
      </c>
      <c r="B32" s="84"/>
      <c r="C32" s="84"/>
      <c r="D32" s="84"/>
      <c r="E32" s="84"/>
    </row>
    <row r="33" spans="1:8" ht="32.25" customHeight="1" x14ac:dyDescent="0.25">
      <c r="A33" s="84" t="s">
        <v>27</v>
      </c>
      <c r="B33" s="84"/>
      <c r="C33" s="84"/>
      <c r="D33" s="84"/>
      <c r="E33" s="84"/>
    </row>
    <row r="34" spans="1:8" x14ac:dyDescent="0.25">
      <c r="A34" s="84" t="s">
        <v>18</v>
      </c>
      <c r="B34" s="84"/>
      <c r="C34" s="84"/>
      <c r="D34" s="84"/>
      <c r="E34" s="84"/>
    </row>
    <row r="35" spans="1:8" x14ac:dyDescent="0.25">
      <c r="A35" s="89" t="s">
        <v>5</v>
      </c>
      <c r="B35" s="89"/>
      <c r="C35" s="89"/>
      <c r="D35" s="89"/>
      <c r="E35" s="89"/>
    </row>
    <row r="36" spans="1:8" x14ac:dyDescent="0.25">
      <c r="A36" s="84" t="s">
        <v>18</v>
      </c>
      <c r="B36" s="84"/>
      <c r="C36" s="84"/>
      <c r="D36" s="84"/>
      <c r="E36" s="84"/>
    </row>
    <row r="37" spans="1:8" x14ac:dyDescent="0.25">
      <c r="A37" s="92" t="s">
        <v>46</v>
      </c>
      <c r="B37" s="92"/>
      <c r="C37" s="92"/>
      <c r="D37" s="92"/>
      <c r="E37" s="4"/>
    </row>
    <row r="38" spans="1:8" x14ac:dyDescent="0.25">
      <c r="B38" s="93" t="s">
        <v>19</v>
      </c>
      <c r="C38" s="93"/>
      <c r="D38" s="93"/>
      <c r="E38" s="5" t="s">
        <v>6</v>
      </c>
    </row>
    <row r="39" spans="1:8" x14ac:dyDescent="0.25">
      <c r="A39" s="33"/>
      <c r="B39" s="33"/>
      <c r="C39" s="33"/>
      <c r="D39" s="20"/>
      <c r="E39" s="33"/>
    </row>
    <row r="40" spans="1:8" x14ac:dyDescent="0.25">
      <c r="A40" s="92" t="s">
        <v>41</v>
      </c>
      <c r="B40" s="92"/>
      <c r="C40" s="92"/>
      <c r="D40" s="92"/>
      <c r="E40" s="4"/>
    </row>
    <row r="41" spans="1:8" x14ac:dyDescent="0.25">
      <c r="B41" s="93" t="s">
        <v>19</v>
      </c>
      <c r="C41" s="93"/>
      <c r="D41" s="93"/>
      <c r="E41" s="5" t="s">
        <v>6</v>
      </c>
    </row>
    <row r="42" spans="1:8" x14ac:dyDescent="0.25">
      <c r="A42" s="30" t="s">
        <v>48</v>
      </c>
    </row>
    <row r="43" spans="1:8" x14ac:dyDescent="0.25">
      <c r="A43" s="13" t="s">
        <v>28</v>
      </c>
    </row>
    <row r="44" spans="1:8" x14ac:dyDescent="0.25">
      <c r="A44" s="2" t="s">
        <v>35</v>
      </c>
      <c r="B44" s="14">
        <f>'1кв'!B49</f>
        <v>5067.9900000000489</v>
      </c>
    </row>
    <row r="45" spans="1:8" x14ac:dyDescent="0.25">
      <c r="A45" s="2" t="s">
        <v>53</v>
      </c>
      <c r="B45" s="15"/>
      <c r="H45" s="17"/>
    </row>
    <row r="46" spans="1:8" x14ac:dyDescent="0.25">
      <c r="A46" s="2" t="s">
        <v>29</v>
      </c>
      <c r="B46" s="15">
        <v>255070.38</v>
      </c>
      <c r="D46" s="2"/>
    </row>
    <row r="47" spans="1:8" ht="30" x14ac:dyDescent="0.25">
      <c r="A47" s="34" t="s">
        <v>31</v>
      </c>
      <c r="B47" s="15">
        <f>E29</f>
        <v>251339.65</v>
      </c>
      <c r="D47" s="2"/>
    </row>
    <row r="48" spans="1:8" x14ac:dyDescent="0.25">
      <c r="A48" s="16" t="s">
        <v>30</v>
      </c>
      <c r="B48" s="23">
        <f>B44+B46-B47</f>
        <v>8798.7200000000594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5:E35"/>
    <mergeCell ref="A14:E14"/>
    <mergeCell ref="A15:E15"/>
    <mergeCell ref="A16:E16"/>
    <mergeCell ref="A17:E17"/>
    <mergeCell ref="A18:E18"/>
    <mergeCell ref="A19:E19"/>
    <mergeCell ref="A30:E30"/>
    <mergeCell ref="A31:E31"/>
    <mergeCell ref="A32:E32"/>
    <mergeCell ref="A33:E33"/>
    <mergeCell ref="A34:E34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1" zoomScaleSheetLayoutView="100" workbookViewId="0">
      <selection activeCell="A31" sqref="A31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40.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57</v>
      </c>
      <c r="B3" s="83"/>
      <c r="C3" s="83"/>
      <c r="D3" s="83"/>
      <c r="E3" s="83"/>
    </row>
    <row r="4" spans="1:5" s="1" customFormat="1" ht="15.75" x14ac:dyDescent="0.25">
      <c r="A4" s="25" t="s">
        <v>13</v>
      </c>
      <c r="B4" s="26"/>
      <c r="C4" s="26"/>
      <c r="D4" s="28"/>
      <c r="E4" s="29" t="s">
        <v>58</v>
      </c>
    </row>
    <row r="5" spans="1:5" x14ac:dyDescent="0.25">
      <c r="A5" s="84" t="s">
        <v>0</v>
      </c>
      <c r="B5" s="84"/>
      <c r="C5" s="84"/>
      <c r="D5" s="84"/>
      <c r="E5" s="84"/>
    </row>
    <row r="6" spans="1:5" x14ac:dyDescent="0.25">
      <c r="A6" s="85" t="s">
        <v>32</v>
      </c>
      <c r="B6" s="85"/>
      <c r="C6" s="85"/>
      <c r="D6" s="85"/>
      <c r="E6" s="85"/>
    </row>
    <row r="7" spans="1:5" x14ac:dyDescent="0.25">
      <c r="A7" s="78" t="s">
        <v>1</v>
      </c>
      <c r="B7" s="78"/>
      <c r="C7" s="78"/>
      <c r="D7" s="78"/>
      <c r="E7" s="78"/>
    </row>
    <row r="8" spans="1:5" x14ac:dyDescent="0.25">
      <c r="A8" s="86" t="s">
        <v>39</v>
      </c>
      <c r="B8" s="86"/>
      <c r="C8" s="86"/>
      <c r="D8" s="86"/>
      <c r="E8" s="86"/>
    </row>
    <row r="9" spans="1:5" ht="23.25" customHeight="1" x14ac:dyDescent="0.25">
      <c r="A9" s="87" t="s">
        <v>14</v>
      </c>
      <c r="B9" s="88"/>
      <c r="C9" s="88"/>
      <c r="D9" s="88"/>
      <c r="E9" s="88"/>
    </row>
    <row r="10" spans="1:5" ht="32.25" customHeight="1" x14ac:dyDescent="0.25">
      <c r="A10" s="84" t="s">
        <v>40</v>
      </c>
      <c r="B10" s="84"/>
      <c r="C10" s="84"/>
      <c r="D10" s="84"/>
      <c r="E10" s="84"/>
    </row>
    <row r="11" spans="1:5" ht="18.75" customHeight="1" x14ac:dyDescent="0.25">
      <c r="A11" s="78" t="s">
        <v>15</v>
      </c>
      <c r="B11" s="79"/>
      <c r="C11" s="79"/>
      <c r="D11" s="79"/>
      <c r="E11" s="79"/>
    </row>
    <row r="12" spans="1:5" x14ac:dyDescent="0.25">
      <c r="A12" s="84" t="s">
        <v>22</v>
      </c>
      <c r="B12" s="84"/>
      <c r="C12" s="84"/>
      <c r="D12" s="84"/>
      <c r="E12" s="84"/>
    </row>
    <row r="13" spans="1:5" ht="17.25" customHeight="1" x14ac:dyDescent="0.25">
      <c r="A13" s="78" t="s">
        <v>2</v>
      </c>
      <c r="B13" s="79"/>
      <c r="C13" s="79"/>
      <c r="D13" s="79"/>
      <c r="E13" s="79"/>
    </row>
    <row r="14" spans="1:5" x14ac:dyDescent="0.25">
      <c r="A14" s="84" t="s">
        <v>45</v>
      </c>
      <c r="B14" s="84"/>
      <c r="C14" s="84"/>
      <c r="D14" s="84"/>
      <c r="E14" s="84"/>
    </row>
    <row r="15" spans="1:5" ht="15.75" customHeight="1" x14ac:dyDescent="0.25">
      <c r="A15" s="78" t="s">
        <v>16</v>
      </c>
      <c r="B15" s="79"/>
      <c r="C15" s="79"/>
      <c r="D15" s="79"/>
      <c r="E15" s="79"/>
    </row>
    <row r="16" spans="1:5" ht="29.25" customHeight="1" x14ac:dyDescent="0.25">
      <c r="A16" s="84" t="s">
        <v>17</v>
      </c>
      <c r="B16" s="84"/>
      <c r="C16" s="84"/>
      <c r="D16" s="84"/>
      <c r="E16" s="84"/>
    </row>
    <row r="17" spans="1:7" ht="55.9" customHeight="1" x14ac:dyDescent="0.25">
      <c r="A17" s="84" t="s">
        <v>33</v>
      </c>
      <c r="B17" s="84"/>
      <c r="C17" s="84"/>
      <c r="D17" s="84"/>
      <c r="E17" s="84"/>
    </row>
    <row r="18" spans="1:7" ht="29.45" customHeight="1" x14ac:dyDescent="0.25">
      <c r="A18" s="90" t="s">
        <v>34</v>
      </c>
      <c r="B18" s="90"/>
      <c r="C18" s="90"/>
      <c r="D18" s="90"/>
      <c r="E18" s="90"/>
    </row>
    <row r="19" spans="1:7" x14ac:dyDescent="0.25">
      <c r="A19" s="90"/>
      <c r="B19" s="90"/>
      <c r="C19" s="90"/>
      <c r="D19" s="90"/>
      <c r="E19" s="90"/>
      <c r="F19" s="2">
        <v>3262.5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38</v>
      </c>
      <c r="B21" s="8" t="s">
        <v>36</v>
      </c>
      <c r="C21" s="3" t="s">
        <v>4</v>
      </c>
      <c r="D21" s="3">
        <v>18.97</v>
      </c>
      <c r="E21" s="7">
        <f>D21*F19*G19</f>
        <v>185668.87499999997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7.13</v>
      </c>
      <c r="E22" s="7">
        <f>D22*F19*G19</f>
        <v>69784.875</v>
      </c>
    </row>
    <row r="23" spans="1:7" x14ac:dyDescent="0.25">
      <c r="A23" s="6" t="s">
        <v>43</v>
      </c>
      <c r="B23" s="8" t="s">
        <v>59</v>
      </c>
      <c r="C23" s="3" t="s">
        <v>26</v>
      </c>
      <c r="D23" s="3"/>
      <c r="E23" s="7">
        <v>12449.76</v>
      </c>
    </row>
    <row r="24" spans="1:7" x14ac:dyDescent="0.25">
      <c r="A24" s="6" t="s">
        <v>42</v>
      </c>
      <c r="B24" s="8" t="s">
        <v>59</v>
      </c>
      <c r="C24" s="3" t="s">
        <v>26</v>
      </c>
      <c r="D24" s="3"/>
      <c r="E24" s="7">
        <v>0</v>
      </c>
    </row>
    <row r="25" spans="1:7" x14ac:dyDescent="0.25">
      <c r="A25" s="6" t="s">
        <v>44</v>
      </c>
      <c r="B25" s="8" t="s">
        <v>59</v>
      </c>
      <c r="C25" s="3" t="s">
        <v>26</v>
      </c>
      <c r="D25" s="3"/>
      <c r="E25" s="7">
        <v>0</v>
      </c>
    </row>
    <row r="26" spans="1:7" x14ac:dyDescent="0.25">
      <c r="A26" s="6" t="s">
        <v>25</v>
      </c>
      <c r="B26" s="8" t="s">
        <v>59</v>
      </c>
      <c r="C26" s="3" t="s">
        <v>26</v>
      </c>
      <c r="D26" s="3"/>
      <c r="E26" s="7">
        <f>720.33+11889.68+972.5+300</f>
        <v>13882.51</v>
      </c>
    </row>
    <row r="27" spans="1:7" x14ac:dyDescent="0.25">
      <c r="A27" s="6" t="s">
        <v>49</v>
      </c>
      <c r="B27" s="8" t="s">
        <v>59</v>
      </c>
      <c r="C27" s="3" t="s">
        <v>26</v>
      </c>
      <c r="D27" s="3"/>
      <c r="E27" s="7">
        <f>287.2+246.17+44</f>
        <v>577.37</v>
      </c>
    </row>
    <row r="28" spans="1:7" ht="30" x14ac:dyDescent="0.25">
      <c r="A28" s="39" t="s">
        <v>61</v>
      </c>
      <c r="B28" s="44" t="s">
        <v>64</v>
      </c>
      <c r="C28" s="3" t="s">
        <v>66</v>
      </c>
      <c r="D28" s="45">
        <v>16</v>
      </c>
      <c r="E28" s="7">
        <f>D28*333.76</f>
        <v>5340.16</v>
      </c>
    </row>
    <row r="29" spans="1:7" ht="30" x14ac:dyDescent="0.25">
      <c r="A29" s="40" t="s">
        <v>62</v>
      </c>
      <c r="B29" s="44" t="s">
        <v>64</v>
      </c>
      <c r="C29" s="3" t="s">
        <v>66</v>
      </c>
      <c r="D29" s="46">
        <v>8</v>
      </c>
      <c r="E29" s="7">
        <f t="shared" ref="E29:E30" si="0">D29*333.76</f>
        <v>2670.08</v>
      </c>
    </row>
    <row r="30" spans="1:7" ht="30" x14ac:dyDescent="0.25">
      <c r="A30" s="41" t="s">
        <v>63</v>
      </c>
      <c r="B30" s="44" t="s">
        <v>64</v>
      </c>
      <c r="C30" s="3" t="s">
        <v>66</v>
      </c>
      <c r="D30" s="44">
        <v>8</v>
      </c>
      <c r="E30" s="7">
        <f t="shared" si="0"/>
        <v>2670.08</v>
      </c>
    </row>
    <row r="31" spans="1:7" ht="30" x14ac:dyDescent="0.25">
      <c r="A31" s="42" t="s">
        <v>67</v>
      </c>
      <c r="B31" s="44" t="s">
        <v>65</v>
      </c>
      <c r="C31" s="3" t="s">
        <v>26</v>
      </c>
      <c r="D31" s="43"/>
      <c r="E31" s="7">
        <v>25277.9</v>
      </c>
    </row>
    <row r="32" spans="1:7" s="13" customFormat="1" ht="14.25" x14ac:dyDescent="0.2">
      <c r="A32" s="9" t="s">
        <v>24</v>
      </c>
      <c r="B32" s="10"/>
      <c r="C32" s="11"/>
      <c r="D32" s="19"/>
      <c r="E32" s="12">
        <f>SUM(E21:E31)</f>
        <v>318321.61</v>
      </c>
    </row>
    <row r="33" spans="1:8" ht="34.5" customHeight="1" x14ac:dyDescent="0.25">
      <c r="A33" s="91" t="s">
        <v>68</v>
      </c>
      <c r="B33" s="91"/>
      <c r="C33" s="91"/>
      <c r="D33" s="91"/>
      <c r="E33" s="91"/>
      <c r="F33" s="22"/>
    </row>
    <row r="34" spans="1:8" ht="29.25" customHeight="1" x14ac:dyDescent="0.25">
      <c r="A34" s="84" t="s">
        <v>21</v>
      </c>
      <c r="B34" s="84"/>
      <c r="C34" s="84"/>
      <c r="D34" s="84"/>
      <c r="E34" s="84"/>
    </row>
    <row r="35" spans="1:8" x14ac:dyDescent="0.25">
      <c r="A35" s="84" t="s">
        <v>20</v>
      </c>
      <c r="B35" s="84"/>
      <c r="C35" s="84"/>
      <c r="D35" s="84"/>
      <c r="E35" s="84"/>
    </row>
    <row r="36" spans="1:8" ht="32.25" customHeight="1" x14ac:dyDescent="0.25">
      <c r="A36" s="84" t="s">
        <v>27</v>
      </c>
      <c r="B36" s="84"/>
      <c r="C36" s="84"/>
      <c r="D36" s="84"/>
      <c r="E36" s="84"/>
    </row>
    <row r="37" spans="1:8" x14ac:dyDescent="0.25">
      <c r="A37" s="84" t="s">
        <v>18</v>
      </c>
      <c r="B37" s="84"/>
      <c r="C37" s="84"/>
      <c r="D37" s="84"/>
      <c r="E37" s="84"/>
    </row>
    <row r="38" spans="1:8" x14ac:dyDescent="0.25">
      <c r="A38" s="89" t="s">
        <v>5</v>
      </c>
      <c r="B38" s="89"/>
      <c r="C38" s="89"/>
      <c r="D38" s="89"/>
      <c r="E38" s="89"/>
    </row>
    <row r="39" spans="1:8" x14ac:dyDescent="0.25">
      <c r="A39" s="84" t="s">
        <v>18</v>
      </c>
      <c r="B39" s="84"/>
      <c r="C39" s="84"/>
      <c r="D39" s="84"/>
      <c r="E39" s="84"/>
    </row>
    <row r="40" spans="1:8" x14ac:dyDescent="0.25">
      <c r="A40" s="92" t="s">
        <v>46</v>
      </c>
      <c r="B40" s="92"/>
      <c r="C40" s="92"/>
      <c r="D40" s="92"/>
      <c r="E40" s="4"/>
    </row>
    <row r="41" spans="1:8" x14ac:dyDescent="0.25">
      <c r="B41" s="93" t="s">
        <v>19</v>
      </c>
      <c r="C41" s="93"/>
      <c r="D41" s="93"/>
      <c r="E41" s="5" t="s">
        <v>6</v>
      </c>
    </row>
    <row r="42" spans="1:8" x14ac:dyDescent="0.25">
      <c r="A42" s="35"/>
      <c r="B42" s="35"/>
      <c r="C42" s="35"/>
      <c r="D42" s="20"/>
      <c r="E42" s="35"/>
    </row>
    <row r="43" spans="1:8" x14ac:dyDescent="0.25">
      <c r="A43" s="92" t="s">
        <v>41</v>
      </c>
      <c r="B43" s="92"/>
      <c r="C43" s="92"/>
      <c r="D43" s="92"/>
      <c r="E43" s="4"/>
    </row>
    <row r="44" spans="1:8" x14ac:dyDescent="0.25">
      <c r="B44" s="93" t="s">
        <v>19</v>
      </c>
      <c r="C44" s="93"/>
      <c r="D44" s="93"/>
      <c r="E44" s="5" t="s">
        <v>6</v>
      </c>
    </row>
    <row r="45" spans="1:8" x14ac:dyDescent="0.25">
      <c r="A45" s="30" t="s">
        <v>48</v>
      </c>
    </row>
    <row r="46" spans="1:8" x14ac:dyDescent="0.25">
      <c r="A46" s="13" t="s">
        <v>28</v>
      </c>
    </row>
    <row r="47" spans="1:8" x14ac:dyDescent="0.25">
      <c r="A47" s="2" t="s">
        <v>35</v>
      </c>
      <c r="B47" s="14">
        <f>'2кв'!B48</f>
        <v>8798.7200000000594</v>
      </c>
    </row>
    <row r="48" spans="1:8" x14ac:dyDescent="0.25">
      <c r="A48" s="2" t="s">
        <v>69</v>
      </c>
      <c r="B48" s="15"/>
      <c r="H48" s="17"/>
    </row>
    <row r="49" spans="1:4" x14ac:dyDescent="0.25">
      <c r="A49" s="2" t="s">
        <v>29</v>
      </c>
      <c r="B49" s="15">
        <f>274511.58-164.47</f>
        <v>274347.11000000004</v>
      </c>
      <c r="D49" s="2"/>
    </row>
    <row r="50" spans="1:4" ht="30" x14ac:dyDescent="0.25">
      <c r="A50" s="36" t="s">
        <v>31</v>
      </c>
      <c r="B50" s="15">
        <f>E32</f>
        <v>318321.61</v>
      </c>
      <c r="D50" s="2"/>
    </row>
    <row r="51" spans="1:4" x14ac:dyDescent="0.25">
      <c r="A51" s="16" t="s">
        <v>30</v>
      </c>
      <c r="B51" s="23">
        <f>B47+B49-B50</f>
        <v>-35175.779999999912</v>
      </c>
    </row>
  </sheetData>
  <mergeCells count="29">
    <mergeCell ref="A39:E39"/>
    <mergeCell ref="A40:D40"/>
    <mergeCell ref="B41:D41"/>
    <mergeCell ref="A43:D43"/>
    <mergeCell ref="B44:D44"/>
    <mergeCell ref="A38:E38"/>
    <mergeCell ref="A14:E14"/>
    <mergeCell ref="A15:E15"/>
    <mergeCell ref="A16:E16"/>
    <mergeCell ref="A17:E17"/>
    <mergeCell ref="A18:E18"/>
    <mergeCell ref="A19:E19"/>
    <mergeCell ref="A33:E33"/>
    <mergeCell ref="A34:E34"/>
    <mergeCell ref="A35:E35"/>
    <mergeCell ref="A36:E36"/>
    <mergeCell ref="A37:E37"/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6" zoomScaleSheetLayoutView="100" workbookViewId="0">
      <selection activeCell="B49" sqref="B49"/>
    </sheetView>
  </sheetViews>
  <sheetFormatPr defaultColWidth="9.140625" defaultRowHeight="15" x14ac:dyDescent="0.25"/>
  <cols>
    <col min="1" max="1" width="32.7109375" style="2" customWidth="1"/>
    <col min="2" max="2" width="20.28515625" style="2" customWidth="1"/>
    <col min="3" max="3" width="13.8554687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80" t="s">
        <v>11</v>
      </c>
      <c r="B1" s="80"/>
      <c r="C1" s="80"/>
      <c r="D1" s="80"/>
      <c r="E1" s="80"/>
    </row>
    <row r="2" spans="1:5" ht="40.5" customHeight="1" x14ac:dyDescent="0.25">
      <c r="A2" s="81" t="s">
        <v>12</v>
      </c>
      <c r="B2" s="82"/>
      <c r="C2" s="82"/>
      <c r="D2" s="82"/>
      <c r="E2" s="82"/>
    </row>
    <row r="3" spans="1:5" x14ac:dyDescent="0.25">
      <c r="A3" s="83" t="s">
        <v>70</v>
      </c>
      <c r="B3" s="83"/>
      <c r="C3" s="83"/>
      <c r="D3" s="83"/>
      <c r="E3" s="83"/>
    </row>
    <row r="4" spans="1:5" s="1" customFormat="1" ht="15.75" x14ac:dyDescent="0.25">
      <c r="A4" s="25" t="s">
        <v>13</v>
      </c>
      <c r="B4" s="26"/>
      <c r="C4" s="26"/>
      <c r="D4" s="2"/>
      <c r="E4" s="47">
        <v>46022</v>
      </c>
    </row>
    <row r="5" spans="1:5" x14ac:dyDescent="0.25">
      <c r="A5" s="84" t="s">
        <v>0</v>
      </c>
      <c r="B5" s="84"/>
      <c r="C5" s="84"/>
      <c r="D5" s="84"/>
      <c r="E5" s="84"/>
    </row>
    <row r="6" spans="1:5" x14ac:dyDescent="0.25">
      <c r="A6" s="85" t="s">
        <v>32</v>
      </c>
      <c r="B6" s="85"/>
      <c r="C6" s="85"/>
      <c r="D6" s="85"/>
      <c r="E6" s="85"/>
    </row>
    <row r="7" spans="1:5" x14ac:dyDescent="0.25">
      <c r="A7" s="78" t="s">
        <v>1</v>
      </c>
      <c r="B7" s="78"/>
      <c r="C7" s="78"/>
      <c r="D7" s="78"/>
      <c r="E7" s="78"/>
    </row>
    <row r="8" spans="1:5" x14ac:dyDescent="0.25">
      <c r="A8" s="86" t="s">
        <v>39</v>
      </c>
      <c r="B8" s="86"/>
      <c r="C8" s="86"/>
      <c r="D8" s="86"/>
      <c r="E8" s="86"/>
    </row>
    <row r="9" spans="1:5" ht="23.25" customHeight="1" x14ac:dyDescent="0.25">
      <c r="A9" s="87" t="s">
        <v>14</v>
      </c>
      <c r="B9" s="88"/>
      <c r="C9" s="88"/>
      <c r="D9" s="88"/>
      <c r="E9" s="88"/>
    </row>
    <row r="10" spans="1:5" ht="32.25" customHeight="1" x14ac:dyDescent="0.25">
      <c r="A10" s="84" t="s">
        <v>40</v>
      </c>
      <c r="B10" s="84"/>
      <c r="C10" s="84"/>
      <c r="D10" s="84"/>
      <c r="E10" s="84"/>
    </row>
    <row r="11" spans="1:5" ht="18.75" customHeight="1" x14ac:dyDescent="0.25">
      <c r="A11" s="78" t="s">
        <v>15</v>
      </c>
      <c r="B11" s="79"/>
      <c r="C11" s="79"/>
      <c r="D11" s="79"/>
      <c r="E11" s="79"/>
    </row>
    <row r="12" spans="1:5" x14ac:dyDescent="0.25">
      <c r="A12" s="84" t="s">
        <v>22</v>
      </c>
      <c r="B12" s="84"/>
      <c r="C12" s="84"/>
      <c r="D12" s="84"/>
      <c r="E12" s="84"/>
    </row>
    <row r="13" spans="1:5" ht="17.25" customHeight="1" x14ac:dyDescent="0.25">
      <c r="A13" s="78" t="s">
        <v>2</v>
      </c>
      <c r="B13" s="79"/>
      <c r="C13" s="79"/>
      <c r="D13" s="79"/>
      <c r="E13" s="79"/>
    </row>
    <row r="14" spans="1:5" x14ac:dyDescent="0.25">
      <c r="A14" s="84" t="s">
        <v>45</v>
      </c>
      <c r="B14" s="84"/>
      <c r="C14" s="84"/>
      <c r="D14" s="84"/>
      <c r="E14" s="84"/>
    </row>
    <row r="15" spans="1:5" ht="15.75" customHeight="1" x14ac:dyDescent="0.25">
      <c r="A15" s="78" t="s">
        <v>16</v>
      </c>
      <c r="B15" s="79"/>
      <c r="C15" s="79"/>
      <c r="D15" s="79"/>
      <c r="E15" s="79"/>
    </row>
    <row r="16" spans="1:5" ht="29.25" customHeight="1" x14ac:dyDescent="0.25">
      <c r="A16" s="84" t="s">
        <v>17</v>
      </c>
      <c r="B16" s="84"/>
      <c r="C16" s="84"/>
      <c r="D16" s="84"/>
      <c r="E16" s="84"/>
    </row>
    <row r="17" spans="1:7" ht="55.9" customHeight="1" x14ac:dyDescent="0.25">
      <c r="A17" s="84" t="s">
        <v>33</v>
      </c>
      <c r="B17" s="84"/>
      <c r="C17" s="84"/>
      <c r="D17" s="84"/>
      <c r="E17" s="84"/>
    </row>
    <row r="18" spans="1:7" ht="29.45" customHeight="1" x14ac:dyDescent="0.25">
      <c r="A18" s="90" t="s">
        <v>34</v>
      </c>
      <c r="B18" s="90"/>
      <c r="C18" s="90"/>
      <c r="D18" s="90"/>
      <c r="E18" s="90"/>
    </row>
    <row r="19" spans="1:7" x14ac:dyDescent="0.25">
      <c r="A19" s="90"/>
      <c r="B19" s="90"/>
      <c r="C19" s="90"/>
      <c r="D19" s="90"/>
      <c r="E19" s="90"/>
      <c r="F19" s="2">
        <v>3262.5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38.25" x14ac:dyDescent="0.25">
      <c r="A21" s="24" t="s">
        <v>38</v>
      </c>
      <c r="B21" s="8" t="s">
        <v>36</v>
      </c>
      <c r="C21" s="3" t="s">
        <v>4</v>
      </c>
      <c r="D21" s="3">
        <v>18.97</v>
      </c>
      <c r="E21" s="7">
        <f>D21*F19*G19</f>
        <v>185668.87499999997</v>
      </c>
    </row>
    <row r="22" spans="1:7" x14ac:dyDescent="0.25">
      <c r="A22" s="6" t="s">
        <v>37</v>
      </c>
      <c r="B22" s="8" t="s">
        <v>23</v>
      </c>
      <c r="C22" s="3" t="s">
        <v>4</v>
      </c>
      <c r="D22" s="3">
        <v>7.13</v>
      </c>
      <c r="E22" s="7">
        <f>D22*F19*G19</f>
        <v>69784.875</v>
      </c>
    </row>
    <row r="23" spans="1:7" x14ac:dyDescent="0.25">
      <c r="A23" s="6" t="s">
        <v>43</v>
      </c>
      <c r="B23" s="8" t="s">
        <v>71</v>
      </c>
      <c r="C23" s="3" t="s">
        <v>26</v>
      </c>
      <c r="D23" s="3"/>
      <c r="E23" s="7">
        <v>16889.759999999998</v>
      </c>
    </row>
    <row r="24" spans="1:7" x14ac:dyDescent="0.25">
      <c r="A24" s="6" t="s">
        <v>42</v>
      </c>
      <c r="B24" s="8" t="s">
        <v>71</v>
      </c>
      <c r="C24" s="3" t="s">
        <v>26</v>
      </c>
      <c r="D24" s="3"/>
      <c r="E24" s="7">
        <v>0</v>
      </c>
    </row>
    <row r="25" spans="1:7" x14ac:dyDescent="0.25">
      <c r="A25" s="6" t="s">
        <v>44</v>
      </c>
      <c r="B25" s="8" t="s">
        <v>71</v>
      </c>
      <c r="C25" s="3" t="s">
        <v>26</v>
      </c>
      <c r="D25" s="3"/>
      <c r="E25" s="7">
        <v>0</v>
      </c>
    </row>
    <row r="26" spans="1:7" x14ac:dyDescent="0.25">
      <c r="A26" s="6" t="s">
        <v>25</v>
      </c>
      <c r="B26" s="8" t="s">
        <v>71</v>
      </c>
      <c r="C26" s="3" t="s">
        <v>26</v>
      </c>
      <c r="D26" s="3"/>
      <c r="E26" s="7">
        <v>10067.61</v>
      </c>
    </row>
    <row r="27" spans="1:7" x14ac:dyDescent="0.25">
      <c r="A27" s="6" t="s">
        <v>49</v>
      </c>
      <c r="B27" s="8" t="s">
        <v>71</v>
      </c>
      <c r="C27" s="3" t="s">
        <v>26</v>
      </c>
      <c r="D27" s="3"/>
      <c r="E27" s="7">
        <v>0</v>
      </c>
    </row>
    <row r="28" spans="1:7" x14ac:dyDescent="0.25">
      <c r="A28" s="41" t="s">
        <v>93</v>
      </c>
      <c r="B28" s="44" t="s">
        <v>97</v>
      </c>
      <c r="C28" s="3" t="s">
        <v>66</v>
      </c>
      <c r="D28" s="44">
        <v>8</v>
      </c>
      <c r="E28" s="7">
        <f>D28*333.76</f>
        <v>2670.08</v>
      </c>
    </row>
    <row r="29" spans="1:7" x14ac:dyDescent="0.25">
      <c r="A29" s="41" t="s">
        <v>94</v>
      </c>
      <c r="B29" s="44" t="s">
        <v>97</v>
      </c>
      <c r="C29" s="3" t="s">
        <v>66</v>
      </c>
      <c r="D29" s="44">
        <v>8</v>
      </c>
      <c r="E29" s="7">
        <f t="shared" ref="E29:E31" si="0">D29*333.76</f>
        <v>2670.08</v>
      </c>
    </row>
    <row r="30" spans="1:7" x14ac:dyDescent="0.25">
      <c r="A30" s="41" t="s">
        <v>95</v>
      </c>
      <c r="B30" s="44" t="s">
        <v>98</v>
      </c>
      <c r="C30" s="3" t="s">
        <v>66</v>
      </c>
      <c r="D30" s="44">
        <v>16</v>
      </c>
      <c r="E30" s="7">
        <f t="shared" si="0"/>
        <v>5340.16</v>
      </c>
    </row>
    <row r="31" spans="1:7" ht="30" x14ac:dyDescent="0.25">
      <c r="A31" s="41" t="s">
        <v>96</v>
      </c>
      <c r="B31" s="44" t="s">
        <v>98</v>
      </c>
      <c r="C31" s="3" t="s">
        <v>66</v>
      </c>
      <c r="D31" s="44">
        <v>2</v>
      </c>
      <c r="E31" s="7">
        <f t="shared" si="0"/>
        <v>667.52</v>
      </c>
    </row>
    <row r="32" spans="1:7" s="13" customFormat="1" ht="14.25" x14ac:dyDescent="0.2">
      <c r="A32" s="9" t="s">
        <v>24</v>
      </c>
      <c r="B32" s="10"/>
      <c r="C32" s="11"/>
      <c r="D32" s="19"/>
      <c r="E32" s="12">
        <f>SUM(E21:E31)</f>
        <v>293758.95999999996</v>
      </c>
    </row>
    <row r="33" spans="1:8" ht="34.5" customHeight="1" x14ac:dyDescent="0.25">
      <c r="A33" s="91" t="s">
        <v>99</v>
      </c>
      <c r="B33" s="91"/>
      <c r="C33" s="91"/>
      <c r="D33" s="91"/>
      <c r="E33" s="91"/>
      <c r="F33" s="22"/>
    </row>
    <row r="34" spans="1:8" ht="29.25" customHeight="1" x14ac:dyDescent="0.25">
      <c r="A34" s="84" t="s">
        <v>21</v>
      </c>
      <c r="B34" s="84"/>
      <c r="C34" s="84"/>
      <c r="D34" s="84"/>
      <c r="E34" s="84"/>
    </row>
    <row r="35" spans="1:8" x14ac:dyDescent="0.25">
      <c r="A35" s="84" t="s">
        <v>20</v>
      </c>
      <c r="B35" s="84"/>
      <c r="C35" s="84"/>
      <c r="D35" s="84"/>
      <c r="E35" s="84"/>
    </row>
    <row r="36" spans="1:8" ht="32.25" customHeight="1" x14ac:dyDescent="0.25">
      <c r="A36" s="84" t="s">
        <v>27</v>
      </c>
      <c r="B36" s="84"/>
      <c r="C36" s="84"/>
      <c r="D36" s="84"/>
      <c r="E36" s="84"/>
    </row>
    <row r="37" spans="1:8" x14ac:dyDescent="0.25">
      <c r="A37" s="84" t="s">
        <v>18</v>
      </c>
      <c r="B37" s="84"/>
      <c r="C37" s="84"/>
      <c r="D37" s="84"/>
      <c r="E37" s="84"/>
    </row>
    <row r="38" spans="1:8" x14ac:dyDescent="0.25">
      <c r="A38" s="89" t="s">
        <v>5</v>
      </c>
      <c r="B38" s="89"/>
      <c r="C38" s="89"/>
      <c r="D38" s="89"/>
      <c r="E38" s="89"/>
    </row>
    <row r="39" spans="1:8" x14ac:dyDescent="0.25">
      <c r="A39" s="84" t="s">
        <v>18</v>
      </c>
      <c r="B39" s="84"/>
      <c r="C39" s="84"/>
      <c r="D39" s="84"/>
      <c r="E39" s="84"/>
    </row>
    <row r="40" spans="1:8" x14ac:dyDescent="0.25">
      <c r="A40" s="92" t="s">
        <v>46</v>
      </c>
      <c r="B40" s="92"/>
      <c r="C40" s="92"/>
      <c r="D40" s="92"/>
      <c r="E40" s="4"/>
    </row>
    <row r="41" spans="1:8" x14ac:dyDescent="0.25">
      <c r="B41" s="93" t="s">
        <v>19</v>
      </c>
      <c r="C41" s="93"/>
      <c r="D41" s="93"/>
      <c r="E41" s="5" t="s">
        <v>6</v>
      </c>
    </row>
    <row r="42" spans="1:8" x14ac:dyDescent="0.25">
      <c r="A42" s="37"/>
      <c r="B42" s="37"/>
      <c r="C42" s="37"/>
      <c r="D42" s="20"/>
      <c r="E42" s="37"/>
    </row>
    <row r="43" spans="1:8" x14ac:dyDescent="0.25">
      <c r="A43" s="92" t="s">
        <v>41</v>
      </c>
      <c r="B43" s="92"/>
      <c r="C43" s="92"/>
      <c r="D43" s="92"/>
      <c r="E43" s="4"/>
    </row>
    <row r="44" spans="1:8" x14ac:dyDescent="0.25">
      <c r="B44" s="93" t="s">
        <v>19</v>
      </c>
      <c r="C44" s="93"/>
      <c r="D44" s="93"/>
      <c r="E44" s="5" t="s">
        <v>6</v>
      </c>
    </row>
    <row r="45" spans="1:8" x14ac:dyDescent="0.25">
      <c r="A45" s="30" t="s">
        <v>48</v>
      </c>
    </row>
    <row r="46" spans="1:8" x14ac:dyDescent="0.25">
      <c r="A46" s="13" t="s">
        <v>28</v>
      </c>
    </row>
    <row r="47" spans="1:8" x14ac:dyDescent="0.25">
      <c r="A47" s="2" t="s">
        <v>35</v>
      </c>
      <c r="B47" s="14">
        <f>'3кв'!B51</f>
        <v>-35175.779999999912</v>
      </c>
    </row>
    <row r="48" spans="1:8" x14ac:dyDescent="0.25">
      <c r="A48" s="2" t="s">
        <v>100</v>
      </c>
      <c r="B48" s="15"/>
      <c r="H48" s="17"/>
    </row>
    <row r="49" spans="1:4" x14ac:dyDescent="0.25">
      <c r="A49" s="2" t="s">
        <v>29</v>
      </c>
      <c r="B49" s="15">
        <f>297621.04-313.44</f>
        <v>297307.59999999998</v>
      </c>
      <c r="D49" s="2"/>
    </row>
    <row r="50" spans="1:4" ht="30" x14ac:dyDescent="0.25">
      <c r="A50" s="38" t="s">
        <v>31</v>
      </c>
      <c r="B50" s="15">
        <f>E32</f>
        <v>293758.95999999996</v>
      </c>
      <c r="D50" s="2"/>
    </row>
    <row r="51" spans="1:4" x14ac:dyDescent="0.25">
      <c r="A51" s="16" t="s">
        <v>30</v>
      </c>
      <c r="B51" s="23">
        <f>B47+B49-B50</f>
        <v>-31627.139999999898</v>
      </c>
    </row>
  </sheetData>
  <mergeCells count="29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38:E38"/>
    <mergeCell ref="A14:E14"/>
    <mergeCell ref="A15:E15"/>
    <mergeCell ref="A16:E16"/>
    <mergeCell ref="A17:E17"/>
    <mergeCell ref="A18:E18"/>
    <mergeCell ref="A19:E19"/>
    <mergeCell ref="A33:E33"/>
    <mergeCell ref="A34:E34"/>
    <mergeCell ref="A35:E35"/>
    <mergeCell ref="A36:E36"/>
    <mergeCell ref="A37:E37"/>
    <mergeCell ref="A39:E39"/>
    <mergeCell ref="A40:D40"/>
    <mergeCell ref="B41:D41"/>
    <mergeCell ref="A43:D43"/>
    <mergeCell ref="B44:D44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13" zoomScaleSheetLayoutView="100" workbookViewId="0">
      <selection activeCell="C18" sqref="C18"/>
    </sheetView>
  </sheetViews>
  <sheetFormatPr defaultRowHeight="15.75" x14ac:dyDescent="0.25"/>
  <cols>
    <col min="1" max="1" width="10.5703125" style="49" customWidth="1"/>
    <col min="2" max="2" width="62.85546875" style="49" customWidth="1"/>
    <col min="3" max="3" width="16.140625" style="49" customWidth="1"/>
    <col min="4" max="4" width="11.85546875" style="49" customWidth="1"/>
    <col min="5" max="5" width="14.7109375" style="49" customWidth="1"/>
    <col min="6" max="6" width="12.42578125" style="49" customWidth="1"/>
    <col min="7" max="7" width="12" style="49" customWidth="1"/>
    <col min="8" max="8" width="13.5703125" style="49" customWidth="1"/>
    <col min="9" max="16384" width="9.140625" style="49"/>
  </cols>
  <sheetData>
    <row r="1" spans="1:4" x14ac:dyDescent="0.25">
      <c r="A1" s="95" t="s">
        <v>72</v>
      </c>
      <c r="B1" s="95"/>
      <c r="C1" s="95"/>
      <c r="D1" s="48"/>
    </row>
    <row r="2" spans="1:4" x14ac:dyDescent="0.25">
      <c r="A2" s="96" t="s">
        <v>73</v>
      </c>
      <c r="B2" s="96"/>
      <c r="C2" s="96"/>
      <c r="D2" s="50"/>
    </row>
    <row r="3" spans="1:4" x14ac:dyDescent="0.25">
      <c r="A3" s="96" t="s">
        <v>91</v>
      </c>
      <c r="B3" s="96"/>
      <c r="C3" s="96"/>
      <c r="D3" s="50"/>
    </row>
    <row r="4" spans="1:4" x14ac:dyDescent="0.25">
      <c r="A4" s="95" t="s">
        <v>74</v>
      </c>
      <c r="B4" s="95"/>
      <c r="C4" s="95"/>
      <c r="D4" s="48"/>
    </row>
    <row r="5" spans="1:4" x14ac:dyDescent="0.25">
      <c r="A5" s="97"/>
      <c r="B5" s="97"/>
      <c r="C5" s="97"/>
      <c r="D5" s="1"/>
    </row>
    <row r="6" spans="1:4" x14ac:dyDescent="0.25">
      <c r="A6" s="50"/>
      <c r="B6" s="51" t="s">
        <v>75</v>
      </c>
      <c r="C6" s="52">
        <f>'1кв'!B44</f>
        <v>13721.78</v>
      </c>
      <c r="D6" s="53"/>
    </row>
    <row r="7" spans="1:4" x14ac:dyDescent="0.25">
      <c r="A7" s="54" t="s">
        <v>76</v>
      </c>
      <c r="B7" s="51" t="s">
        <v>101</v>
      </c>
      <c r="C7" s="52"/>
      <c r="D7" s="53"/>
    </row>
    <row r="8" spans="1:4" x14ac:dyDescent="0.25">
      <c r="A8" s="50"/>
      <c r="B8" s="55" t="s">
        <v>77</v>
      </c>
      <c r="C8" s="52"/>
      <c r="D8" s="53"/>
    </row>
    <row r="9" spans="1:4" x14ac:dyDescent="0.25">
      <c r="A9" s="50"/>
      <c r="B9" s="56" t="s">
        <v>78</v>
      </c>
      <c r="C9" s="52"/>
      <c r="D9" s="53"/>
    </row>
    <row r="10" spans="1:4" x14ac:dyDescent="0.25">
      <c r="A10" s="50"/>
      <c r="B10" s="56" t="s">
        <v>79</v>
      </c>
      <c r="C10" s="52"/>
      <c r="D10" s="53"/>
    </row>
    <row r="11" spans="1:4" x14ac:dyDescent="0.25">
      <c r="A11" s="50"/>
      <c r="B11" s="56" t="s">
        <v>102</v>
      </c>
      <c r="C11" s="52"/>
      <c r="D11" s="53"/>
    </row>
    <row r="12" spans="1:4" x14ac:dyDescent="0.25">
      <c r="B12" s="57" t="s">
        <v>80</v>
      </c>
      <c r="C12" s="58">
        <f>'1кв'!B46+'2кв'!B46+'3кв'!B49+'4кв'!B49</f>
        <v>1081795.4700000002</v>
      </c>
      <c r="D12" s="59"/>
    </row>
    <row r="13" spans="1:4" x14ac:dyDescent="0.25">
      <c r="A13" s="61"/>
      <c r="B13" s="57" t="s">
        <v>81</v>
      </c>
      <c r="C13" s="62">
        <f>SUM(C12:C12)</f>
        <v>1081795.4700000002</v>
      </c>
      <c r="D13" s="53"/>
    </row>
    <row r="14" spans="1:4" x14ac:dyDescent="0.25">
      <c r="A14" s="1"/>
      <c r="B14" s="94"/>
      <c r="C14" s="94"/>
      <c r="D14" s="63"/>
    </row>
    <row r="15" spans="1:4" x14ac:dyDescent="0.25">
      <c r="A15" s="64" t="s">
        <v>82</v>
      </c>
      <c r="B15" s="60" t="s">
        <v>83</v>
      </c>
      <c r="C15" s="58">
        <f>'1кв'!E21+'2кв'!E21+'3кв'!E21+'4кв'!E21</f>
        <v>722317.5</v>
      </c>
      <c r="D15" s="63"/>
    </row>
    <row r="16" spans="1:4" x14ac:dyDescent="0.25">
      <c r="A16" s="64"/>
      <c r="B16" s="65" t="s">
        <v>37</v>
      </c>
      <c r="C16" s="58">
        <f>'1кв'!E22+'2кв'!E22+'3кв'!E22+'4кв'!E22</f>
        <v>267003</v>
      </c>
      <c r="D16" s="63"/>
    </row>
    <row r="17" spans="1:5" x14ac:dyDescent="0.25">
      <c r="A17" s="64"/>
      <c r="B17" s="56" t="s">
        <v>43</v>
      </c>
      <c r="C17" s="58">
        <f>'1кв'!E23+'2кв'!E23+'3кв'!E23+'4кв'!E23</f>
        <v>46709.440000000002</v>
      </c>
      <c r="D17" s="63"/>
    </row>
    <row r="18" spans="1:5" x14ac:dyDescent="0.25">
      <c r="A18" s="64"/>
      <c r="B18" s="56" t="s">
        <v>42</v>
      </c>
      <c r="C18" s="58">
        <f>'1кв'!E24+'2кв'!E24+'3кв'!E24+'4кв'!E24</f>
        <v>0</v>
      </c>
      <c r="D18" s="63"/>
    </row>
    <row r="19" spans="1:5" x14ac:dyDescent="0.25">
      <c r="A19" s="64"/>
      <c r="B19" s="56" t="s">
        <v>44</v>
      </c>
      <c r="C19" s="58">
        <f>'1кв'!E25+'2кв'!E25+'3кв'!E25+'4кв'!E25</f>
        <v>0</v>
      </c>
      <c r="D19" s="63"/>
    </row>
    <row r="20" spans="1:5" x14ac:dyDescent="0.25">
      <c r="A20" s="1"/>
      <c r="B20" s="56" t="s">
        <v>25</v>
      </c>
      <c r="C20" s="58">
        <f>'1кв'!E26+'2кв'!E26+'3кв'!E26+'4кв'!E26</f>
        <v>42918.25</v>
      </c>
      <c r="D20" s="63"/>
      <c r="E20" s="66"/>
    </row>
    <row r="21" spans="1:5" x14ac:dyDescent="0.25">
      <c r="A21" s="1"/>
      <c r="B21" s="67" t="s">
        <v>49</v>
      </c>
      <c r="C21" s="58">
        <f>'2кв'!E27+'3кв'!E27</f>
        <v>890.14</v>
      </c>
      <c r="D21" s="63"/>
      <c r="E21" s="66"/>
    </row>
    <row r="22" spans="1:5" x14ac:dyDescent="0.25">
      <c r="A22" s="64"/>
      <c r="B22" s="68" t="s">
        <v>103</v>
      </c>
      <c r="C22" s="69">
        <f>'3кв'!E28+'3кв'!E29+'3кв'!E30+34*333.76</f>
        <v>22028.16</v>
      </c>
      <c r="D22" s="63"/>
    </row>
    <row r="23" spans="1:5" x14ac:dyDescent="0.25">
      <c r="A23" s="64"/>
      <c r="B23" s="55" t="s">
        <v>84</v>
      </c>
      <c r="C23" s="69">
        <f>C25</f>
        <v>25277.9</v>
      </c>
      <c r="D23" s="63"/>
    </row>
    <row r="24" spans="1:5" x14ac:dyDescent="0.25">
      <c r="A24" s="64"/>
      <c r="B24" s="55" t="s">
        <v>77</v>
      </c>
      <c r="C24" s="69"/>
      <c r="D24" s="63"/>
    </row>
    <row r="25" spans="1:5" x14ac:dyDescent="0.25">
      <c r="A25" s="64"/>
      <c r="B25" s="42" t="s">
        <v>67</v>
      </c>
      <c r="C25" s="71">
        <f>'3кв'!E31</f>
        <v>25277.9</v>
      </c>
      <c r="D25" s="63"/>
    </row>
    <row r="26" spans="1:5" x14ac:dyDescent="0.25">
      <c r="A26" s="64"/>
      <c r="B26" s="70"/>
      <c r="C26" s="71"/>
      <c r="D26" s="63"/>
    </row>
    <row r="27" spans="1:5" x14ac:dyDescent="0.25">
      <c r="A27" s="1"/>
      <c r="B27" s="72" t="s">
        <v>85</v>
      </c>
      <c r="C27" s="73">
        <f>SUM(C15:C23)</f>
        <v>1127144.3899999997</v>
      </c>
      <c r="D27" s="63"/>
      <c r="E27" s="66"/>
    </row>
    <row r="28" spans="1:5" x14ac:dyDescent="0.25">
      <c r="A28" s="1"/>
      <c r="B28" s="72" t="s">
        <v>92</v>
      </c>
      <c r="C28" s="74">
        <f>C6+C13-C27</f>
        <v>-31627.139999999432</v>
      </c>
      <c r="D28" s="63"/>
    </row>
    <row r="29" spans="1:5" x14ac:dyDescent="0.25">
      <c r="A29" s="1"/>
      <c r="B29" s="54"/>
      <c r="C29" s="54"/>
      <c r="D29" s="63"/>
    </row>
    <row r="30" spans="1:5" x14ac:dyDescent="0.25">
      <c r="A30" s="1"/>
      <c r="B30" s="75" t="s">
        <v>86</v>
      </c>
      <c r="C30" s="75"/>
      <c r="D30" s="63"/>
    </row>
    <row r="31" spans="1:5" x14ac:dyDescent="0.25">
      <c r="A31" s="1"/>
      <c r="B31" s="75" t="s">
        <v>87</v>
      </c>
      <c r="C31" s="98">
        <v>92604.3</v>
      </c>
      <c r="D31" s="63"/>
    </row>
    <row r="32" spans="1:5" x14ac:dyDescent="0.25">
      <c r="A32" s="1"/>
      <c r="B32" s="76" t="s">
        <v>104</v>
      </c>
      <c r="C32" s="99">
        <v>113164.4</v>
      </c>
      <c r="D32" s="63"/>
    </row>
    <row r="33" spans="1:4" x14ac:dyDescent="0.25">
      <c r="A33" s="1"/>
      <c r="B33" s="75" t="s">
        <v>88</v>
      </c>
      <c r="C33" s="77">
        <f>C32-C31</f>
        <v>20560.099999999991</v>
      </c>
      <c r="D33" s="63"/>
    </row>
    <row r="34" spans="1:4" x14ac:dyDescent="0.25">
      <c r="A34" s="1"/>
      <c r="B34" s="54"/>
      <c r="C34" s="54"/>
      <c r="D34" s="63"/>
    </row>
    <row r="35" spans="1:4" x14ac:dyDescent="0.25">
      <c r="A35" s="1" t="s">
        <v>89</v>
      </c>
      <c r="B35" s="54" t="s">
        <v>105</v>
      </c>
      <c r="C35" s="54"/>
      <c r="D35" s="63"/>
    </row>
    <row r="36" spans="1:4" x14ac:dyDescent="0.25">
      <c r="A36" s="1"/>
      <c r="B36" s="54" t="s">
        <v>106</v>
      </c>
      <c r="C36" s="54"/>
      <c r="D36" s="63"/>
    </row>
    <row r="37" spans="1:4" x14ac:dyDescent="0.25">
      <c r="A37" s="1"/>
      <c r="B37" s="54" t="s">
        <v>107</v>
      </c>
      <c r="C37" s="54"/>
      <c r="D37" s="63"/>
    </row>
    <row r="38" spans="1:4" x14ac:dyDescent="0.25">
      <c r="A38" s="1"/>
      <c r="B38" s="76"/>
      <c r="C38" s="54"/>
      <c r="D38" s="63"/>
    </row>
    <row r="39" spans="1:4" x14ac:dyDescent="0.25">
      <c r="A39" s="1"/>
      <c r="B39" s="54"/>
      <c r="C39" s="54"/>
      <c r="D39" s="63"/>
    </row>
    <row r="40" spans="1:4" x14ac:dyDescent="0.25">
      <c r="A40" s="1"/>
      <c r="B40" s="54" t="s">
        <v>90</v>
      </c>
      <c r="C40" s="54"/>
      <c r="D40" s="63"/>
    </row>
    <row r="41" spans="1:4" x14ac:dyDescent="0.25">
      <c r="A41" s="1"/>
      <c r="B41" s="54"/>
      <c r="C41" s="54"/>
      <c r="D41" s="63"/>
    </row>
    <row r="42" spans="1:4" x14ac:dyDescent="0.25">
      <c r="A42" s="1"/>
      <c r="B42" s="54"/>
      <c r="C42" s="54"/>
      <c r="D42" s="63"/>
    </row>
  </sheetData>
  <mergeCells count="6">
    <mergeCell ref="B14:C14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2026-02-23T09:45:20Z</dcterms:modified>
</cp:coreProperties>
</file>