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27" r:id="rId5"/>
  </sheets>
  <definedNames>
    <definedName name="_xlnm.Print_Area" localSheetId="0">'1кв'!$A$1:$E$50</definedName>
    <definedName name="_xlnm.Print_Area" localSheetId="1">'2кв'!$A$1:$E$48</definedName>
    <definedName name="_xlnm.Print_Area" localSheetId="2">'3кв'!$A$1:$E$50</definedName>
    <definedName name="_xlnm.Print_Area" localSheetId="3">'4кв'!$A$1:$E$50</definedName>
    <definedName name="_xlnm.Print_Area" localSheetId="4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27" l="1"/>
  <c r="D21" i="27"/>
  <c r="C23" i="27"/>
  <c r="B48" i="33"/>
  <c r="E31" i="33"/>
  <c r="E30" i="33"/>
  <c r="E29" i="33"/>
  <c r="D29" i="33"/>
  <c r="C24" i="27" l="1"/>
  <c r="C26" i="27"/>
  <c r="C22" i="27"/>
  <c r="C21" i="27"/>
  <c r="C20" i="27"/>
  <c r="C19" i="27"/>
  <c r="C18" i="27"/>
  <c r="C17" i="27"/>
  <c r="C16" i="27"/>
  <c r="C15" i="27"/>
  <c r="C12" i="27"/>
  <c r="C6" i="27"/>
  <c r="B46" i="33" l="1"/>
  <c r="E21" i="33"/>
  <c r="B49" i="33" s="1"/>
  <c r="F19" i="33"/>
  <c r="E22" i="33" s="1"/>
  <c r="B50" i="33" l="1"/>
  <c r="B48" i="32"/>
  <c r="E28" i="32"/>
  <c r="B46" i="31" l="1"/>
  <c r="F19" i="32" l="1"/>
  <c r="E22" i="32" l="1"/>
  <c r="E21" i="32"/>
  <c r="E31" i="32" s="1"/>
  <c r="B49" i="32" s="1"/>
  <c r="F19" i="31"/>
  <c r="E22" i="31" l="1"/>
  <c r="E21" i="31"/>
  <c r="E29" i="31" l="1"/>
  <c r="B47" i="31" s="1"/>
  <c r="E27" i="30"/>
  <c r="F19" i="30" l="1"/>
  <c r="E22" i="30" s="1"/>
  <c r="E21" i="30" l="1"/>
  <c r="E31" i="30" s="1"/>
  <c r="B49" i="30"/>
  <c r="B50" i="30" s="1"/>
  <c r="B44" i="31" s="1"/>
  <c r="B48" i="31" s="1"/>
  <c r="B46" i="32" s="1"/>
  <c r="B50" i="32" s="1"/>
  <c r="C13" i="27" l="1"/>
  <c r="C28" i="27" l="1"/>
  <c r="C29" i="27" s="1"/>
</calcChain>
</file>

<file path=xl/sharedStrings.xml><?xml version="1.0" encoding="utf-8"?>
<sst xmlns="http://schemas.openxmlformats.org/spreadsheetml/2006/main" count="317" uniqueCount="102">
  <si>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</si>
  <si>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</si>
  <si>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</si>
  <si>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</si>
  <si>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</si>
  <si>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</si>
  <si>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</si>
  <si>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</si>
  <si>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</si>
  <si>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</si>
  <si>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</si>
  <si>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</si>
  <si>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</si>
  <si>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</si>
  <si>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</si>
  <si>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</si>
  <si>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</si>
  <si>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</si>
  <si>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</si>
  <si>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</si>
  <si>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</si>
  <si>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</si>
  <si>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</si>
  <si>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</si>
  <si>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</si>
  <si>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</si>
  <si>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</si>
  <si>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</si>
  <si>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</si>
  <si>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</si>
  <si>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</si>
  <si>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№1е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</si>
  <si>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Остаток на начало  квартала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</si>
  <si>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</si>
  <si>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</si>
  <si>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</si>
  <si>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холодная вода на СОИ</t>
  </si>
  <si>
    <t>электроэнергия на СОИ</t>
  </si>
  <si>
    <t>водоотведение на СОИ</t>
  </si>
  <si>
    <t>г. Россошь, ул. Лизы Чайкиной, д. 1а/1</t>
  </si>
  <si>
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</si>
  <si>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</si>
  <si>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</si>
  <si>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</si>
  <si>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30,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28 от 18.09.2023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</si>
  <si>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Ляхова А.А.</t>
    </r>
  </si>
  <si>
    <t>Дератизация, дезинсекция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</si>
  <si>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</si>
  <si>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</si>
  <si>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</si>
  <si>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</si>
  <si>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</si>
  <si>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</si>
  <si>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</si>
  <si>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</si>
  <si>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</si>
  <si>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Полив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</si>
  <si>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</si>
  <si>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</si>
  <si>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</si>
  <si>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</si>
  <si>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</si>
  <si>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</si>
  <si>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Ляхова Александра Анатольевича</t>
    </r>
  </si>
  <si>
    <t>по ж.д. ул. Лизы Чайкиной, д. 1а/1</t>
  </si>
  <si>
    <t xml:space="preserve">S квартир =3070,8 м2+ 366,1 (не жилые помещ) </t>
  </si>
  <si>
    <t>Задолженность населения по оплате на 01.01.2025 г.</t>
  </si>
  <si>
    <t>за 1 квартал 2025 года</t>
  </si>
  <si>
    <t>31.03.2025 г.</t>
  </si>
  <si>
    <t>Изготовление и установка скамейки (смета)</t>
  </si>
  <si>
    <t>март</t>
  </si>
  <si>
    <t xml:space="preserve">           2. Всего за период с "01" 01 2025 г. по "31" 03 2025 г. выполнено работ (оказано услуг) на общую сумму двести девяносто пять тысяч двести девяносто рублей 42 копейки.</t>
  </si>
  <si>
    <t>Предъявлено населению 276846,39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</si>
  <si>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</si>
  <si>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</si>
  <si>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</si>
  <si>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</si>
  <si>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</si>
  <si>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</si>
  <si>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двести воемьдесят тысяч воемьсот пятьдесят восемь рублей 89 копеек</t>
  </si>
  <si>
    <t>Предъявлено населению 286257,67</t>
  </si>
  <si>
    <t xml:space="preserve">           2. Всего за период с "01" 07 2025 г. по "30" 09 2025 г. выполнено работ (оказано услуг) на общую сумму двести девяносто  тысяч девятьсот двадцать пять рублей 35 копеек</t>
  </si>
  <si>
    <t>Предъявлено населению 304256,14</t>
  </si>
  <si>
    <t>за 4 квартал 2025 года</t>
  </si>
  <si>
    <t>4 квартал</t>
  </si>
  <si>
    <t>НА ЛИЦЕВОМ СЧЕТЕ  ЗА  период  с 01.01.2025г. по 31.12.2025 г.</t>
  </si>
  <si>
    <t>Остаток средств на 01.01.2026</t>
  </si>
  <si>
    <t>Демонтаж, покраска и монтаж досок скамейки</t>
  </si>
  <si>
    <t>Срезка замков ,ремонт ушек двери чердака, монтаж замков</t>
  </si>
  <si>
    <t>декабрь</t>
  </si>
  <si>
    <t>ч/час</t>
  </si>
  <si>
    <t xml:space="preserve">           2. Всего за период с "01" 10  2025 г. по "31" 12  2025 г выполнено работ (оказано услуг) на общую сумму двести девяносто шесть тысяч двести рублей 95 копеек</t>
  </si>
  <si>
    <t>Предъявлено населению 286849,95</t>
  </si>
  <si>
    <t>Непредвиденные работы 14,5ч/ч</t>
  </si>
  <si>
    <t>Начислено всего 1154208,15</t>
  </si>
  <si>
    <t>* водоотведение на СОИ- 5492,67</t>
  </si>
  <si>
    <t>* холодная вода на СОИ - 4206,39</t>
  </si>
  <si>
    <t>* электроэнергия на СОИ- 40435,61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</si>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</sst>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 vertical="center" wrapText="1"/>
    </xf>
    <xf numFmtId="0" fontId="11" fillId="0" borderId="4" xfId="0" applyFont="1" applyFill="1" applyBorder="1" applyAlignment="1">
      <alignment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0" fontId="20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0" borderId="0" xfId="0" applyFont="1"/>
    <xf numFmtId="166" fontId="8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43" fontId="21" fillId="0" borderId="0" xfId="0" applyNumberFormat="1" applyFont="1"/>
    <xf numFmtId="0" fontId="3" fillId="0" borderId="6" xfId="0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1" zoomScaleSheetLayoutView="100" workbookViewId="0">
      <selection activeCell="A29" sqref="A29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1" t="s">
        <v>10</v>
      </c>
      <c r="B1" s="81"/>
      <c r="C1" s="81"/>
      <c r="D1" s="81"/>
      <c r="E1" s="81"/>
    </row>
    <row r="2" spans="1:5" ht="40.5" customHeight="1" x14ac:dyDescent="0.25">
      <c r="A2" s="82" t="s">
        <v>11</v>
      </c>
      <c r="B2" s="83"/>
      <c r="C2" s="83"/>
      <c r="D2" s="83"/>
      <c r="E2" s="83"/>
    </row>
    <row r="3" spans="1:5" ht="15" customHeight="1" x14ac:dyDescent="0.25">
      <c r="A3" s="84" t="s">
        <v>67</v>
      </c>
      <c r="B3" s="84"/>
      <c r="C3" s="84"/>
      <c r="D3" s="84"/>
      <c r="E3" s="84"/>
    </row>
    <row r="4" spans="1:5" s="1" customFormat="1" ht="15.75" x14ac:dyDescent="0.25">
      <c r="A4" s="25" t="s">
        <v>12</v>
      </c>
      <c r="B4" s="26"/>
      <c r="C4" s="26"/>
      <c r="D4" s="46"/>
      <c r="E4" s="47" t="s">
        <v>68</v>
      </c>
    </row>
    <row r="5" spans="1:5" ht="15" customHeight="1" x14ac:dyDescent="0.25">
      <c r="A5" s="52"/>
      <c r="B5" s="26"/>
      <c r="C5" s="26"/>
      <c r="D5" s="26"/>
      <c r="E5" s="26"/>
    </row>
    <row r="6" spans="1:5" x14ac:dyDescent="0.25">
      <c r="A6" s="85" t="s">
        <v>39</v>
      </c>
      <c r="B6" s="85"/>
      <c r="C6" s="85"/>
      <c r="D6" s="85"/>
      <c r="E6" s="85"/>
    </row>
    <row r="7" spans="1:5" x14ac:dyDescent="0.25">
      <c r="A7" s="86" t="s">
        <v>0</v>
      </c>
      <c r="B7" s="86"/>
      <c r="C7" s="86"/>
      <c r="D7" s="86"/>
      <c r="E7" s="86"/>
    </row>
    <row r="8" spans="1:5" x14ac:dyDescent="0.25">
      <c r="A8" s="80" t="s">
        <v>63</v>
      </c>
      <c r="B8" s="80"/>
      <c r="C8" s="80"/>
      <c r="D8" s="80"/>
      <c r="E8" s="80"/>
    </row>
    <row r="9" spans="1:5" ht="27.75" customHeight="1" x14ac:dyDescent="0.25">
      <c r="A9" s="88" t="s">
        <v>13</v>
      </c>
      <c r="B9" s="89"/>
      <c r="C9" s="89"/>
      <c r="D9" s="89"/>
      <c r="E9" s="89"/>
    </row>
    <row r="10" spans="1:5" ht="27.75" customHeight="1" x14ac:dyDescent="0.25">
      <c r="A10" s="90" t="s">
        <v>44</v>
      </c>
      <c r="B10" s="90"/>
      <c r="C10" s="90"/>
      <c r="D10" s="90"/>
      <c r="E10" s="90"/>
    </row>
    <row r="11" spans="1:5" x14ac:dyDescent="0.25">
      <c r="A11" s="86" t="s">
        <v>14</v>
      </c>
      <c r="B11" s="91"/>
      <c r="C11" s="91"/>
      <c r="D11" s="91"/>
      <c r="E11" s="91"/>
    </row>
    <row r="12" spans="1:5" x14ac:dyDescent="0.25">
      <c r="A12" s="90" t="s">
        <v>21</v>
      </c>
      <c r="B12" s="90"/>
      <c r="C12" s="90"/>
      <c r="D12" s="90"/>
      <c r="E12" s="90"/>
    </row>
    <row r="13" spans="1:5" x14ac:dyDescent="0.25">
      <c r="A13" s="86" t="s">
        <v>1</v>
      </c>
      <c r="B13" s="91"/>
      <c r="C13" s="91"/>
      <c r="D13" s="91"/>
      <c r="E13" s="91"/>
    </row>
    <row r="14" spans="1:5" x14ac:dyDescent="0.25">
      <c r="A14" s="90" t="s">
        <v>41</v>
      </c>
      <c r="B14" s="90"/>
      <c r="C14" s="90"/>
      <c r="D14" s="90"/>
      <c r="E14" s="90"/>
    </row>
    <row r="15" spans="1:5" ht="15.75" customHeight="1" x14ac:dyDescent="0.25">
      <c r="A15" s="86" t="s">
        <v>15</v>
      </c>
      <c r="B15" s="91"/>
      <c r="C15" s="91"/>
      <c r="D15" s="91"/>
      <c r="E15" s="91"/>
    </row>
    <row r="16" spans="1:5" ht="29.25" customHeight="1" x14ac:dyDescent="0.25">
      <c r="A16" s="90" t="s">
        <v>16</v>
      </c>
      <c r="B16" s="90"/>
      <c r="C16" s="90"/>
      <c r="D16" s="90"/>
      <c r="E16" s="90"/>
    </row>
    <row r="17" spans="1:7" ht="62.25" customHeight="1" x14ac:dyDescent="0.25">
      <c r="A17" s="90" t="s">
        <v>40</v>
      </c>
      <c r="B17" s="90"/>
      <c r="C17" s="90"/>
      <c r="D17" s="90"/>
      <c r="E17" s="90"/>
    </row>
    <row r="18" spans="1:7" ht="32.25" customHeight="1" x14ac:dyDescent="0.25">
      <c r="A18" s="92" t="s">
        <v>31</v>
      </c>
      <c r="B18" s="92"/>
      <c r="C18" s="92"/>
      <c r="D18" s="92"/>
      <c r="E18" s="92"/>
    </row>
    <row r="19" spans="1:7" x14ac:dyDescent="0.25">
      <c r="A19" s="92"/>
      <c r="B19" s="92"/>
      <c r="C19" s="92"/>
      <c r="D19" s="92"/>
      <c r="E19" s="92"/>
      <c r="F19" s="2">
        <f>3070.8+366.1</f>
        <v>3436.9</v>
      </c>
      <c r="G19" s="2">
        <v>3</v>
      </c>
    </row>
    <row r="20" spans="1:7" ht="135" x14ac:dyDescent="0.25">
      <c r="A20" s="3" t="s">
        <v>6</v>
      </c>
      <c r="B20" s="3" t="s">
        <v>9</v>
      </c>
      <c r="C20" s="3" t="s">
        <v>2</v>
      </c>
      <c r="D20" s="18" t="s">
        <v>8</v>
      </c>
      <c r="E20" s="3" t="s">
        <v>7</v>
      </c>
    </row>
    <row r="21" spans="1:7" ht="38.25" x14ac:dyDescent="0.25">
      <c r="A21" s="24" t="s">
        <v>35</v>
      </c>
      <c r="B21" s="8" t="s">
        <v>33</v>
      </c>
      <c r="C21" s="3" t="s">
        <v>3</v>
      </c>
      <c r="D21" s="3">
        <v>18.82</v>
      </c>
      <c r="E21" s="7">
        <f>D21*F19*G19</f>
        <v>194047.37400000001</v>
      </c>
    </row>
    <row r="22" spans="1:7" x14ac:dyDescent="0.25">
      <c r="A22" s="6" t="s">
        <v>34</v>
      </c>
      <c r="B22" s="8" t="s">
        <v>22</v>
      </c>
      <c r="C22" s="3" t="s">
        <v>3</v>
      </c>
      <c r="D22" s="3">
        <v>6.51</v>
      </c>
      <c r="E22" s="7">
        <f>D22*F19*G19</f>
        <v>67122.657000000007</v>
      </c>
    </row>
    <row r="23" spans="1:7" x14ac:dyDescent="0.25">
      <c r="A23" s="6" t="s">
        <v>46</v>
      </c>
      <c r="B23" s="8" t="s">
        <v>42</v>
      </c>
      <c r="C23" s="3" t="s">
        <v>25</v>
      </c>
      <c r="D23" s="3"/>
      <c r="E23" s="7">
        <v>462.79</v>
      </c>
    </row>
    <row r="24" spans="1:7" x14ac:dyDescent="0.25">
      <c r="A24" s="6" t="s">
        <v>36</v>
      </c>
      <c r="B24" s="8" t="s">
        <v>42</v>
      </c>
      <c r="C24" s="3" t="s">
        <v>25</v>
      </c>
      <c r="D24" s="3"/>
      <c r="E24" s="27">
        <v>2460.31</v>
      </c>
    </row>
    <row r="25" spans="1:7" x14ac:dyDescent="0.25">
      <c r="A25" s="6" t="s">
        <v>37</v>
      </c>
      <c r="B25" s="8" t="s">
        <v>42</v>
      </c>
      <c r="C25" s="3" t="s">
        <v>25</v>
      </c>
      <c r="D25" s="3"/>
      <c r="E25" s="27">
        <v>10777.15</v>
      </c>
    </row>
    <row r="26" spans="1:7" x14ac:dyDescent="0.25">
      <c r="A26" s="6" t="s">
        <v>38</v>
      </c>
      <c r="B26" s="8" t="s">
        <v>42</v>
      </c>
      <c r="C26" s="3" t="s">
        <v>25</v>
      </c>
      <c r="D26" s="3"/>
      <c r="E26" s="27">
        <v>3209.44</v>
      </c>
    </row>
    <row r="27" spans="1:7" x14ac:dyDescent="0.25">
      <c r="A27" s="6" t="s">
        <v>24</v>
      </c>
      <c r="B27" s="8" t="s">
        <v>42</v>
      </c>
      <c r="C27" s="3" t="s">
        <v>25</v>
      </c>
      <c r="D27" s="3"/>
      <c r="E27" s="7">
        <f>4069.92+700</f>
        <v>4769.92</v>
      </c>
    </row>
    <row r="28" spans="1:7" x14ac:dyDescent="0.25">
      <c r="A28" s="6" t="s">
        <v>56</v>
      </c>
      <c r="B28" s="8" t="s">
        <v>42</v>
      </c>
      <c r="C28" s="3" t="s">
        <v>25</v>
      </c>
      <c r="D28" s="3"/>
      <c r="E28" s="27">
        <v>0</v>
      </c>
    </row>
    <row r="29" spans="1:7" ht="30" x14ac:dyDescent="0.25">
      <c r="A29" s="6" t="s">
        <v>69</v>
      </c>
      <c r="B29" s="8" t="s">
        <v>70</v>
      </c>
      <c r="C29" s="48" t="s">
        <v>25</v>
      </c>
      <c r="D29" s="48"/>
      <c r="E29" s="49">
        <v>12440.78</v>
      </c>
    </row>
    <row r="30" spans="1:7" x14ac:dyDescent="0.25">
      <c r="A30" s="28"/>
      <c r="B30" s="8"/>
      <c r="C30" s="3"/>
      <c r="D30" s="3"/>
      <c r="E30" s="7"/>
    </row>
    <row r="31" spans="1:7" s="13" customFormat="1" ht="14.25" x14ac:dyDescent="0.2">
      <c r="A31" s="9" t="s">
        <v>23</v>
      </c>
      <c r="B31" s="10"/>
      <c r="C31" s="11"/>
      <c r="D31" s="19"/>
      <c r="E31" s="12">
        <f>SUM(E21:E30)</f>
        <v>295290.42100000009</v>
      </c>
    </row>
    <row r="32" spans="1:7" ht="34.5" customHeight="1" x14ac:dyDescent="0.25">
      <c r="A32" s="87" t="s">
        <v>71</v>
      </c>
      <c r="B32" s="87"/>
      <c r="C32" s="87"/>
      <c r="D32" s="87"/>
      <c r="E32" s="87"/>
      <c r="F32" s="22"/>
    </row>
    <row r="33" spans="1:8" ht="29.25" customHeight="1" x14ac:dyDescent="0.25">
      <c r="A33" s="90" t="s">
        <v>20</v>
      </c>
      <c r="B33" s="90"/>
      <c r="C33" s="90"/>
      <c r="D33" s="90"/>
      <c r="E33" s="90"/>
    </row>
    <row r="34" spans="1:8" x14ac:dyDescent="0.25">
      <c r="A34" s="90" t="s">
        <v>19</v>
      </c>
      <c r="B34" s="90"/>
      <c r="C34" s="90"/>
      <c r="D34" s="90"/>
      <c r="E34" s="90"/>
    </row>
    <row r="35" spans="1:8" ht="32.25" customHeight="1" x14ac:dyDescent="0.25">
      <c r="A35" s="90" t="s">
        <v>26</v>
      </c>
      <c r="B35" s="90"/>
      <c r="C35" s="90"/>
      <c r="D35" s="90"/>
      <c r="E35" s="90"/>
    </row>
    <row r="36" spans="1:8" x14ac:dyDescent="0.25">
      <c r="A36" s="90" t="s">
        <v>17</v>
      </c>
      <c r="B36" s="90"/>
      <c r="C36" s="90"/>
      <c r="D36" s="90"/>
      <c r="E36" s="90"/>
    </row>
    <row r="37" spans="1:8" x14ac:dyDescent="0.25">
      <c r="A37" s="95" t="s">
        <v>4</v>
      </c>
      <c r="B37" s="95"/>
      <c r="C37" s="95"/>
      <c r="D37" s="95"/>
      <c r="E37" s="95"/>
    </row>
    <row r="38" spans="1:8" x14ac:dyDescent="0.25">
      <c r="A38" s="90" t="s">
        <v>17</v>
      </c>
      <c r="B38" s="90"/>
      <c r="C38" s="90"/>
      <c r="D38" s="90"/>
      <c r="E38" s="90"/>
    </row>
    <row r="39" spans="1:8" x14ac:dyDescent="0.25">
      <c r="A39" s="93" t="s">
        <v>43</v>
      </c>
      <c r="B39" s="93"/>
      <c r="C39" s="93"/>
      <c r="D39" s="93"/>
      <c r="E39" s="4"/>
    </row>
    <row r="40" spans="1:8" x14ac:dyDescent="0.25">
      <c r="B40" s="94" t="s">
        <v>18</v>
      </c>
      <c r="C40" s="94"/>
      <c r="D40" s="94"/>
      <c r="E40" s="5" t="s">
        <v>5</v>
      </c>
    </row>
    <row r="41" spans="1:8" x14ac:dyDescent="0.25">
      <c r="A41" s="51"/>
      <c r="B41" s="51"/>
      <c r="C41" s="51"/>
      <c r="D41" s="20"/>
      <c r="E41" s="51"/>
    </row>
    <row r="42" spans="1:8" x14ac:dyDescent="0.25">
      <c r="A42" s="93" t="s">
        <v>45</v>
      </c>
      <c r="B42" s="93"/>
      <c r="C42" s="93"/>
      <c r="D42" s="93"/>
      <c r="E42" s="4"/>
    </row>
    <row r="43" spans="1:8" x14ac:dyDescent="0.25">
      <c r="B43" s="94" t="s">
        <v>18</v>
      </c>
      <c r="C43" s="94"/>
      <c r="D43" s="94"/>
      <c r="E43" s="5" t="s">
        <v>5</v>
      </c>
    </row>
    <row r="44" spans="1:8" x14ac:dyDescent="0.25">
      <c r="A44" s="50" t="s">
        <v>65</v>
      </c>
    </row>
    <row r="45" spans="1:8" x14ac:dyDescent="0.25">
      <c r="A45" s="13" t="s">
        <v>27</v>
      </c>
    </row>
    <row r="46" spans="1:8" x14ac:dyDescent="0.25">
      <c r="A46" s="2" t="s">
        <v>32</v>
      </c>
      <c r="B46" s="14">
        <v>-108003.41</v>
      </c>
    </row>
    <row r="47" spans="1:8" x14ac:dyDescent="0.25">
      <c r="A47" s="2" t="s">
        <v>72</v>
      </c>
      <c r="B47" s="15"/>
      <c r="H47" s="17"/>
    </row>
    <row r="48" spans="1:8" x14ac:dyDescent="0.25">
      <c r="A48" s="2" t="s">
        <v>28</v>
      </c>
      <c r="B48" s="15">
        <v>276631.78999999998</v>
      </c>
      <c r="D48" s="2"/>
    </row>
    <row r="49" spans="1:4" ht="30" x14ac:dyDescent="0.25">
      <c r="A49" s="53" t="s">
        <v>30</v>
      </c>
      <c r="B49" s="15">
        <f>E31</f>
        <v>295290.42100000009</v>
      </c>
      <c r="D49" s="2"/>
    </row>
    <row r="50" spans="1:4" x14ac:dyDescent="0.25">
      <c r="A50" s="16" t="s">
        <v>29</v>
      </c>
      <c r="B50" s="23">
        <f>B46+B48-B49</f>
        <v>-126662.04100000011</v>
      </c>
    </row>
    <row r="52" spans="1:4" x14ac:dyDescent="0.25">
      <c r="B52" s="2">
        <v>-108003.41</v>
      </c>
    </row>
  </sheetData>
  <mergeCells count="28"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23" zoomScaleSheetLayoutView="100" workbookViewId="0">
      <selection activeCell="B29" sqref="A29:E30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1" t="s">
        <v>10</v>
      </c>
      <c r="B1" s="81"/>
      <c r="C1" s="81"/>
      <c r="D1" s="81"/>
      <c r="E1" s="81"/>
    </row>
    <row r="2" spans="1:5" ht="40.5" customHeight="1" x14ac:dyDescent="0.25">
      <c r="A2" s="82" t="s">
        <v>11</v>
      </c>
      <c r="B2" s="83"/>
      <c r="C2" s="83"/>
      <c r="D2" s="83"/>
      <c r="E2" s="83"/>
    </row>
    <row r="3" spans="1:5" ht="15" customHeight="1" x14ac:dyDescent="0.25">
      <c r="A3" s="84" t="s">
        <v>73</v>
      </c>
      <c r="B3" s="84"/>
      <c r="C3" s="84"/>
      <c r="D3" s="84"/>
      <c r="E3" s="84"/>
    </row>
    <row r="4" spans="1:5" s="1" customFormat="1" ht="15.75" x14ac:dyDescent="0.25">
      <c r="A4" s="25" t="s">
        <v>12</v>
      </c>
      <c r="B4" s="26"/>
      <c r="C4" s="26"/>
      <c r="D4" s="46"/>
      <c r="E4" s="47" t="s">
        <v>74</v>
      </c>
    </row>
    <row r="5" spans="1:5" ht="15" customHeight="1" x14ac:dyDescent="0.25">
      <c r="A5" s="71"/>
      <c r="B5" s="26"/>
      <c r="C5" s="26"/>
      <c r="D5" s="26"/>
      <c r="E5" s="26"/>
    </row>
    <row r="6" spans="1:5" x14ac:dyDescent="0.25">
      <c r="A6" s="85" t="s">
        <v>39</v>
      </c>
      <c r="B6" s="85"/>
      <c r="C6" s="85"/>
      <c r="D6" s="85"/>
      <c r="E6" s="85"/>
    </row>
    <row r="7" spans="1:5" x14ac:dyDescent="0.25">
      <c r="A7" s="86" t="s">
        <v>0</v>
      </c>
      <c r="B7" s="86"/>
      <c r="C7" s="86"/>
      <c r="D7" s="86"/>
      <c r="E7" s="86"/>
    </row>
    <row r="8" spans="1:5" x14ac:dyDescent="0.25">
      <c r="A8" s="80" t="s">
        <v>63</v>
      </c>
      <c r="B8" s="80"/>
      <c r="C8" s="80"/>
      <c r="D8" s="80"/>
      <c r="E8" s="80"/>
    </row>
    <row r="9" spans="1:5" ht="27.75" customHeight="1" x14ac:dyDescent="0.25">
      <c r="A9" s="88" t="s">
        <v>13</v>
      </c>
      <c r="B9" s="89"/>
      <c r="C9" s="89"/>
      <c r="D9" s="89"/>
      <c r="E9" s="89"/>
    </row>
    <row r="10" spans="1:5" ht="27.75" customHeight="1" x14ac:dyDescent="0.25">
      <c r="A10" s="90" t="s">
        <v>44</v>
      </c>
      <c r="B10" s="90"/>
      <c r="C10" s="90"/>
      <c r="D10" s="90"/>
      <c r="E10" s="90"/>
    </row>
    <row r="11" spans="1:5" x14ac:dyDescent="0.25">
      <c r="A11" s="86" t="s">
        <v>14</v>
      </c>
      <c r="B11" s="91"/>
      <c r="C11" s="91"/>
      <c r="D11" s="91"/>
      <c r="E11" s="91"/>
    </row>
    <row r="12" spans="1:5" x14ac:dyDescent="0.25">
      <c r="A12" s="90" t="s">
        <v>21</v>
      </c>
      <c r="B12" s="90"/>
      <c r="C12" s="90"/>
      <c r="D12" s="90"/>
      <c r="E12" s="90"/>
    </row>
    <row r="13" spans="1:5" x14ac:dyDescent="0.25">
      <c r="A13" s="86" t="s">
        <v>1</v>
      </c>
      <c r="B13" s="91"/>
      <c r="C13" s="91"/>
      <c r="D13" s="91"/>
      <c r="E13" s="91"/>
    </row>
    <row r="14" spans="1:5" x14ac:dyDescent="0.25">
      <c r="A14" s="90" t="s">
        <v>41</v>
      </c>
      <c r="B14" s="90"/>
      <c r="C14" s="90"/>
      <c r="D14" s="90"/>
      <c r="E14" s="90"/>
    </row>
    <row r="15" spans="1:5" ht="15.75" customHeight="1" x14ac:dyDescent="0.25">
      <c r="A15" s="86" t="s">
        <v>15</v>
      </c>
      <c r="B15" s="91"/>
      <c r="C15" s="91"/>
      <c r="D15" s="91"/>
      <c r="E15" s="91"/>
    </row>
    <row r="16" spans="1:5" ht="29.25" customHeight="1" x14ac:dyDescent="0.25">
      <c r="A16" s="90" t="s">
        <v>16</v>
      </c>
      <c r="B16" s="90"/>
      <c r="C16" s="90"/>
      <c r="D16" s="90"/>
      <c r="E16" s="90"/>
    </row>
    <row r="17" spans="1:7" ht="62.25" customHeight="1" x14ac:dyDescent="0.25">
      <c r="A17" s="90" t="s">
        <v>40</v>
      </c>
      <c r="B17" s="90"/>
      <c r="C17" s="90"/>
      <c r="D17" s="90"/>
      <c r="E17" s="90"/>
    </row>
    <row r="18" spans="1:7" ht="32.25" customHeight="1" x14ac:dyDescent="0.25">
      <c r="A18" s="92" t="s">
        <v>31</v>
      </c>
      <c r="B18" s="92"/>
      <c r="C18" s="92"/>
      <c r="D18" s="92"/>
      <c r="E18" s="92"/>
    </row>
    <row r="19" spans="1:7" x14ac:dyDescent="0.25">
      <c r="A19" s="92"/>
      <c r="B19" s="92"/>
      <c r="C19" s="92"/>
      <c r="D19" s="92"/>
      <c r="E19" s="92"/>
      <c r="F19" s="2">
        <f>3070.8+366.1</f>
        <v>3436.9</v>
      </c>
      <c r="G19" s="2">
        <v>3</v>
      </c>
    </row>
    <row r="20" spans="1:7" ht="135" x14ac:dyDescent="0.25">
      <c r="A20" s="3" t="s">
        <v>6</v>
      </c>
      <c r="B20" s="3" t="s">
        <v>9</v>
      </c>
      <c r="C20" s="3" t="s">
        <v>2</v>
      </c>
      <c r="D20" s="18" t="s">
        <v>8</v>
      </c>
      <c r="E20" s="3" t="s">
        <v>7</v>
      </c>
    </row>
    <row r="21" spans="1:7" ht="38.25" x14ac:dyDescent="0.25">
      <c r="A21" s="24" t="s">
        <v>35</v>
      </c>
      <c r="B21" s="8" t="s">
        <v>33</v>
      </c>
      <c r="C21" s="3" t="s">
        <v>3</v>
      </c>
      <c r="D21" s="3">
        <v>18.82</v>
      </c>
      <c r="E21" s="7">
        <f>D21*F19*G19</f>
        <v>194047.37400000001</v>
      </c>
    </row>
    <row r="22" spans="1:7" x14ac:dyDescent="0.25">
      <c r="A22" s="6" t="s">
        <v>34</v>
      </c>
      <c r="B22" s="8" t="s">
        <v>22</v>
      </c>
      <c r="C22" s="3" t="s">
        <v>3</v>
      </c>
      <c r="D22" s="3">
        <v>6.51</v>
      </c>
      <c r="E22" s="7">
        <f>D22*F19*G19</f>
        <v>67122.657000000007</v>
      </c>
    </row>
    <row r="23" spans="1:7" x14ac:dyDescent="0.25">
      <c r="A23" s="6" t="s">
        <v>46</v>
      </c>
      <c r="B23" s="8" t="s">
        <v>75</v>
      </c>
      <c r="C23" s="3" t="s">
        <v>25</v>
      </c>
      <c r="D23" s="3"/>
      <c r="E23" s="7">
        <v>0</v>
      </c>
    </row>
    <row r="24" spans="1:7" x14ac:dyDescent="0.25">
      <c r="A24" s="6" t="s">
        <v>36</v>
      </c>
      <c r="B24" s="8" t="s">
        <v>75</v>
      </c>
      <c r="C24" s="3" t="s">
        <v>25</v>
      </c>
      <c r="D24" s="3"/>
      <c r="E24" s="27">
        <v>1866.84</v>
      </c>
    </row>
    <row r="25" spans="1:7" x14ac:dyDescent="0.25">
      <c r="A25" s="6" t="s">
        <v>37</v>
      </c>
      <c r="B25" s="8" t="s">
        <v>75</v>
      </c>
      <c r="C25" s="3" t="s">
        <v>25</v>
      </c>
      <c r="D25" s="3"/>
      <c r="E25" s="27">
        <v>8843.06</v>
      </c>
    </row>
    <row r="26" spans="1:7" x14ac:dyDescent="0.25">
      <c r="A26" s="6" t="s">
        <v>38</v>
      </c>
      <c r="B26" s="8" t="s">
        <v>75</v>
      </c>
      <c r="C26" s="3" t="s">
        <v>25</v>
      </c>
      <c r="D26" s="3"/>
      <c r="E26" s="27">
        <v>2435.2600000000002</v>
      </c>
    </row>
    <row r="27" spans="1:7" x14ac:dyDescent="0.25">
      <c r="A27" s="6" t="s">
        <v>24</v>
      </c>
      <c r="B27" s="8" t="s">
        <v>75</v>
      </c>
      <c r="C27" s="3" t="s">
        <v>25</v>
      </c>
      <c r="D27" s="3"/>
      <c r="E27" s="7">
        <v>5996.35</v>
      </c>
    </row>
    <row r="28" spans="1:7" x14ac:dyDescent="0.25">
      <c r="A28" s="6" t="s">
        <v>56</v>
      </c>
      <c r="B28" s="8" t="s">
        <v>75</v>
      </c>
      <c r="C28" s="3" t="s">
        <v>25</v>
      </c>
      <c r="D28" s="3"/>
      <c r="E28" s="27">
        <v>547.35</v>
      </c>
    </row>
    <row r="29" spans="1:7" s="13" customFormat="1" ht="14.25" x14ac:dyDescent="0.2">
      <c r="A29" s="9" t="s">
        <v>23</v>
      </c>
      <c r="B29" s="10"/>
      <c r="C29" s="11"/>
      <c r="D29" s="19"/>
      <c r="E29" s="12">
        <f>SUM(E21:E28)</f>
        <v>280858.891</v>
      </c>
    </row>
    <row r="30" spans="1:7" ht="34.5" customHeight="1" x14ac:dyDescent="0.25">
      <c r="A30" s="87" t="s">
        <v>79</v>
      </c>
      <c r="B30" s="87"/>
      <c r="C30" s="87"/>
      <c r="D30" s="87"/>
      <c r="E30" s="87"/>
      <c r="F30" s="22"/>
    </row>
    <row r="31" spans="1:7" ht="29.25" customHeight="1" x14ac:dyDescent="0.25">
      <c r="A31" s="90" t="s">
        <v>20</v>
      </c>
      <c r="B31" s="90"/>
      <c r="C31" s="90"/>
      <c r="D31" s="90"/>
      <c r="E31" s="90"/>
    </row>
    <row r="32" spans="1:7" x14ac:dyDescent="0.25">
      <c r="A32" s="90" t="s">
        <v>19</v>
      </c>
      <c r="B32" s="90"/>
      <c r="C32" s="90"/>
      <c r="D32" s="90"/>
      <c r="E32" s="90"/>
    </row>
    <row r="33" spans="1:8" ht="32.25" customHeight="1" x14ac:dyDescent="0.25">
      <c r="A33" s="90" t="s">
        <v>26</v>
      </c>
      <c r="B33" s="90"/>
      <c r="C33" s="90"/>
      <c r="D33" s="90"/>
      <c r="E33" s="90"/>
    </row>
    <row r="34" spans="1:8" x14ac:dyDescent="0.25">
      <c r="A34" s="90" t="s">
        <v>17</v>
      </c>
      <c r="B34" s="90"/>
      <c r="C34" s="90"/>
      <c r="D34" s="90"/>
      <c r="E34" s="90"/>
    </row>
    <row r="35" spans="1:8" x14ac:dyDescent="0.25">
      <c r="A35" s="95" t="s">
        <v>4</v>
      </c>
      <c r="B35" s="95"/>
      <c r="C35" s="95"/>
      <c r="D35" s="95"/>
      <c r="E35" s="95"/>
    </row>
    <row r="36" spans="1:8" x14ac:dyDescent="0.25">
      <c r="A36" s="90" t="s">
        <v>17</v>
      </c>
      <c r="B36" s="90"/>
      <c r="C36" s="90"/>
      <c r="D36" s="90"/>
      <c r="E36" s="90"/>
    </row>
    <row r="37" spans="1:8" x14ac:dyDescent="0.25">
      <c r="A37" s="93" t="s">
        <v>43</v>
      </c>
      <c r="B37" s="93"/>
      <c r="C37" s="93"/>
      <c r="D37" s="93"/>
      <c r="E37" s="4"/>
    </row>
    <row r="38" spans="1:8" x14ac:dyDescent="0.25">
      <c r="B38" s="94" t="s">
        <v>18</v>
      </c>
      <c r="C38" s="94"/>
      <c r="D38" s="94"/>
      <c r="E38" s="5" t="s">
        <v>5</v>
      </c>
    </row>
    <row r="39" spans="1:8" x14ac:dyDescent="0.25">
      <c r="A39" s="70"/>
      <c r="B39" s="70"/>
      <c r="C39" s="70"/>
      <c r="D39" s="20"/>
      <c r="E39" s="70"/>
    </row>
    <row r="40" spans="1:8" x14ac:dyDescent="0.25">
      <c r="A40" s="93" t="s">
        <v>45</v>
      </c>
      <c r="B40" s="93"/>
      <c r="C40" s="93"/>
      <c r="D40" s="93"/>
      <c r="E40" s="4"/>
    </row>
    <row r="41" spans="1:8" x14ac:dyDescent="0.25">
      <c r="B41" s="94" t="s">
        <v>18</v>
      </c>
      <c r="C41" s="94"/>
      <c r="D41" s="94"/>
      <c r="E41" s="5" t="s">
        <v>5</v>
      </c>
    </row>
    <row r="42" spans="1:8" x14ac:dyDescent="0.25">
      <c r="A42" s="50" t="s">
        <v>65</v>
      </c>
    </row>
    <row r="43" spans="1:8" x14ac:dyDescent="0.25">
      <c r="A43" s="13" t="s">
        <v>27</v>
      </c>
    </row>
    <row r="44" spans="1:8" x14ac:dyDescent="0.25">
      <c r="A44" s="2" t="s">
        <v>32</v>
      </c>
      <c r="B44" s="14">
        <f>'1кв'!B50</f>
        <v>-126662.04100000011</v>
      </c>
    </row>
    <row r="45" spans="1:8" x14ac:dyDescent="0.25">
      <c r="A45" s="2" t="s">
        <v>80</v>
      </c>
      <c r="B45" s="15"/>
      <c r="H45" s="17"/>
    </row>
    <row r="46" spans="1:8" x14ac:dyDescent="0.25">
      <c r="A46" s="2" t="s">
        <v>28</v>
      </c>
      <c r="B46" s="15">
        <f>294609.33-1731.09</f>
        <v>292878.24</v>
      </c>
      <c r="D46" s="2"/>
    </row>
    <row r="47" spans="1:8" ht="30" x14ac:dyDescent="0.25">
      <c r="A47" s="72" t="s">
        <v>30</v>
      </c>
      <c r="B47" s="15">
        <f>E29</f>
        <v>280858.891</v>
      </c>
      <c r="D47" s="2"/>
    </row>
    <row r="48" spans="1:8" x14ac:dyDescent="0.25">
      <c r="A48" s="16" t="s">
        <v>29</v>
      </c>
      <c r="B48" s="23">
        <f>B44+B46-B47</f>
        <v>-114642.69200000013</v>
      </c>
    </row>
  </sheetData>
  <mergeCells count="28">
    <mergeCell ref="A8:E8"/>
    <mergeCell ref="A1:E1"/>
    <mergeCell ref="A2:E2"/>
    <mergeCell ref="A3:E3"/>
    <mergeCell ref="A6:E6"/>
    <mergeCell ref="A7:E7"/>
    <mergeCell ref="A30:E3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7:D37"/>
    <mergeCell ref="B38:D38"/>
    <mergeCell ref="A40:D40"/>
    <mergeCell ref="B41:D41"/>
    <mergeCell ref="A31:E31"/>
    <mergeCell ref="A32:E32"/>
    <mergeCell ref="A33:E33"/>
    <mergeCell ref="A34:E34"/>
    <mergeCell ref="A35:E35"/>
    <mergeCell ref="A36:E3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A32" sqref="A32:E32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1" t="s">
        <v>10</v>
      </c>
      <c r="B1" s="81"/>
      <c r="C1" s="81"/>
      <c r="D1" s="81"/>
      <c r="E1" s="81"/>
    </row>
    <row r="2" spans="1:5" ht="40.5" customHeight="1" x14ac:dyDescent="0.25">
      <c r="A2" s="82" t="s">
        <v>11</v>
      </c>
      <c r="B2" s="83"/>
      <c r="C2" s="83"/>
      <c r="D2" s="83"/>
      <c r="E2" s="83"/>
    </row>
    <row r="3" spans="1:5" ht="15" customHeight="1" x14ac:dyDescent="0.25">
      <c r="A3" s="84" t="s">
        <v>76</v>
      </c>
      <c r="B3" s="84"/>
      <c r="C3" s="84"/>
      <c r="D3" s="84"/>
      <c r="E3" s="84"/>
    </row>
    <row r="4" spans="1:5" s="1" customFormat="1" ht="15.75" x14ac:dyDescent="0.25">
      <c r="A4" s="25" t="s">
        <v>12</v>
      </c>
      <c r="B4" s="26"/>
      <c r="C4" s="26"/>
      <c r="D4" s="46"/>
      <c r="E4" s="47" t="s">
        <v>77</v>
      </c>
    </row>
    <row r="5" spans="1:5" ht="15" customHeight="1" x14ac:dyDescent="0.25">
      <c r="A5" s="74"/>
      <c r="B5" s="26"/>
      <c r="C5" s="26"/>
      <c r="D5" s="26"/>
      <c r="E5" s="26"/>
    </row>
    <row r="6" spans="1:5" x14ac:dyDescent="0.25">
      <c r="A6" s="85" t="s">
        <v>39</v>
      </c>
      <c r="B6" s="85"/>
      <c r="C6" s="85"/>
      <c r="D6" s="85"/>
      <c r="E6" s="85"/>
    </row>
    <row r="7" spans="1:5" x14ac:dyDescent="0.25">
      <c r="A7" s="86" t="s">
        <v>0</v>
      </c>
      <c r="B7" s="86"/>
      <c r="C7" s="86"/>
      <c r="D7" s="86"/>
      <c r="E7" s="86"/>
    </row>
    <row r="8" spans="1:5" x14ac:dyDescent="0.25">
      <c r="A8" s="80" t="s">
        <v>63</v>
      </c>
      <c r="B8" s="80"/>
      <c r="C8" s="80"/>
      <c r="D8" s="80"/>
      <c r="E8" s="80"/>
    </row>
    <row r="9" spans="1:5" ht="27.75" customHeight="1" x14ac:dyDescent="0.25">
      <c r="A9" s="88" t="s">
        <v>13</v>
      </c>
      <c r="B9" s="89"/>
      <c r="C9" s="89"/>
      <c r="D9" s="89"/>
      <c r="E9" s="89"/>
    </row>
    <row r="10" spans="1:5" ht="27.75" customHeight="1" x14ac:dyDescent="0.25">
      <c r="A10" s="90" t="s">
        <v>44</v>
      </c>
      <c r="B10" s="90"/>
      <c r="C10" s="90"/>
      <c r="D10" s="90"/>
      <c r="E10" s="90"/>
    </row>
    <row r="11" spans="1:5" x14ac:dyDescent="0.25">
      <c r="A11" s="86" t="s">
        <v>14</v>
      </c>
      <c r="B11" s="91"/>
      <c r="C11" s="91"/>
      <c r="D11" s="91"/>
      <c r="E11" s="91"/>
    </row>
    <row r="12" spans="1:5" x14ac:dyDescent="0.25">
      <c r="A12" s="90" t="s">
        <v>21</v>
      </c>
      <c r="B12" s="90"/>
      <c r="C12" s="90"/>
      <c r="D12" s="90"/>
      <c r="E12" s="90"/>
    </row>
    <row r="13" spans="1:5" x14ac:dyDescent="0.25">
      <c r="A13" s="86" t="s">
        <v>1</v>
      </c>
      <c r="B13" s="91"/>
      <c r="C13" s="91"/>
      <c r="D13" s="91"/>
      <c r="E13" s="91"/>
    </row>
    <row r="14" spans="1:5" x14ac:dyDescent="0.25">
      <c r="A14" s="90" t="s">
        <v>41</v>
      </c>
      <c r="B14" s="90"/>
      <c r="C14" s="90"/>
      <c r="D14" s="90"/>
      <c r="E14" s="90"/>
    </row>
    <row r="15" spans="1:5" ht="15.75" customHeight="1" x14ac:dyDescent="0.25">
      <c r="A15" s="86" t="s">
        <v>15</v>
      </c>
      <c r="B15" s="91"/>
      <c r="C15" s="91"/>
      <c r="D15" s="91"/>
      <c r="E15" s="91"/>
    </row>
    <row r="16" spans="1:5" ht="29.25" customHeight="1" x14ac:dyDescent="0.25">
      <c r="A16" s="90" t="s">
        <v>16</v>
      </c>
      <c r="B16" s="90"/>
      <c r="C16" s="90"/>
      <c r="D16" s="90"/>
      <c r="E16" s="90"/>
    </row>
    <row r="17" spans="1:7" ht="62.25" customHeight="1" x14ac:dyDescent="0.25">
      <c r="A17" s="90" t="s">
        <v>40</v>
      </c>
      <c r="B17" s="90"/>
      <c r="C17" s="90"/>
      <c r="D17" s="90"/>
      <c r="E17" s="90"/>
    </row>
    <row r="18" spans="1:7" ht="32.25" customHeight="1" x14ac:dyDescent="0.25">
      <c r="A18" s="92" t="s">
        <v>31</v>
      </c>
      <c r="B18" s="92"/>
      <c r="C18" s="92"/>
      <c r="D18" s="92"/>
      <c r="E18" s="92"/>
    </row>
    <row r="19" spans="1:7" x14ac:dyDescent="0.25">
      <c r="A19" s="92"/>
      <c r="B19" s="92"/>
      <c r="C19" s="92"/>
      <c r="D19" s="92"/>
      <c r="E19" s="92"/>
      <c r="F19" s="2">
        <f>3070.8+366.1</f>
        <v>3436.9</v>
      </c>
      <c r="G19" s="2">
        <v>3</v>
      </c>
    </row>
    <row r="20" spans="1:7" ht="135" x14ac:dyDescent="0.25">
      <c r="A20" s="3" t="s">
        <v>6</v>
      </c>
      <c r="B20" s="3" t="s">
        <v>9</v>
      </c>
      <c r="C20" s="3" t="s">
        <v>2</v>
      </c>
      <c r="D20" s="18" t="s">
        <v>8</v>
      </c>
      <c r="E20" s="3" t="s">
        <v>7</v>
      </c>
    </row>
    <row r="21" spans="1:7" ht="38.25" x14ac:dyDescent="0.25">
      <c r="A21" s="24" t="s">
        <v>35</v>
      </c>
      <c r="B21" s="8" t="s">
        <v>33</v>
      </c>
      <c r="C21" s="3" t="s">
        <v>3</v>
      </c>
      <c r="D21" s="3">
        <v>19.88</v>
      </c>
      <c r="E21" s="7">
        <f>D21*F19*G19</f>
        <v>204976.71600000001</v>
      </c>
    </row>
    <row r="22" spans="1:7" x14ac:dyDescent="0.25">
      <c r="A22" s="6" t="s">
        <v>34</v>
      </c>
      <c r="B22" s="8" t="s">
        <v>22</v>
      </c>
      <c r="C22" s="3" t="s">
        <v>3</v>
      </c>
      <c r="D22" s="3">
        <v>7.13</v>
      </c>
      <c r="E22" s="7">
        <f>D22*F19*G19</f>
        <v>73515.290999999997</v>
      </c>
    </row>
    <row r="23" spans="1:7" x14ac:dyDescent="0.25">
      <c r="A23" s="6" t="s">
        <v>46</v>
      </c>
      <c r="B23" s="8" t="s">
        <v>78</v>
      </c>
      <c r="C23" s="3" t="s">
        <v>25</v>
      </c>
      <c r="D23" s="3"/>
      <c r="E23" s="7">
        <v>433.29</v>
      </c>
    </row>
    <row r="24" spans="1:7" x14ac:dyDescent="0.25">
      <c r="A24" s="6" t="s">
        <v>36</v>
      </c>
      <c r="B24" s="8" t="s">
        <v>78</v>
      </c>
      <c r="C24" s="3" t="s">
        <v>25</v>
      </c>
      <c r="D24" s="3"/>
      <c r="E24" s="27">
        <v>0</v>
      </c>
    </row>
    <row r="25" spans="1:7" x14ac:dyDescent="0.25">
      <c r="A25" s="6" t="s">
        <v>37</v>
      </c>
      <c r="B25" s="8" t="s">
        <v>78</v>
      </c>
      <c r="C25" s="3" t="s">
        <v>25</v>
      </c>
      <c r="D25" s="3"/>
      <c r="E25" s="27">
        <v>11094.08</v>
      </c>
    </row>
    <row r="26" spans="1:7" x14ac:dyDescent="0.25">
      <c r="A26" s="6" t="s">
        <v>38</v>
      </c>
      <c r="B26" s="8" t="s">
        <v>78</v>
      </c>
      <c r="C26" s="3" t="s">
        <v>25</v>
      </c>
      <c r="D26" s="3"/>
      <c r="E26" s="27">
        <v>0</v>
      </c>
    </row>
    <row r="27" spans="1:7" x14ac:dyDescent="0.25">
      <c r="A27" s="6" t="s">
        <v>24</v>
      </c>
      <c r="B27" s="8" t="s">
        <v>78</v>
      </c>
      <c r="C27" s="3" t="s">
        <v>25</v>
      </c>
      <c r="D27" s="3"/>
      <c r="E27" s="27">
        <v>700.83</v>
      </c>
    </row>
    <row r="28" spans="1:7" x14ac:dyDescent="0.25">
      <c r="A28" s="6" t="s">
        <v>56</v>
      </c>
      <c r="B28" s="8" t="s">
        <v>78</v>
      </c>
      <c r="C28" s="3" t="s">
        <v>25</v>
      </c>
      <c r="D28" s="3"/>
      <c r="E28" s="27">
        <f>41.03+164.11</f>
        <v>205.14000000000001</v>
      </c>
    </row>
    <row r="29" spans="1:7" x14ac:dyDescent="0.25">
      <c r="A29" s="6"/>
      <c r="B29" s="8"/>
      <c r="C29" s="48"/>
      <c r="D29" s="48"/>
      <c r="E29" s="49"/>
    </row>
    <row r="30" spans="1:7" x14ac:dyDescent="0.25">
      <c r="A30" s="28"/>
      <c r="B30" s="8"/>
      <c r="C30" s="3"/>
      <c r="D30" s="3"/>
      <c r="E30" s="7"/>
    </row>
    <row r="31" spans="1:7" s="13" customFormat="1" ht="14.25" x14ac:dyDescent="0.2">
      <c r="A31" s="9" t="s">
        <v>23</v>
      </c>
      <c r="B31" s="10"/>
      <c r="C31" s="11"/>
      <c r="D31" s="19"/>
      <c r="E31" s="12">
        <f>SUM(E21:E30)</f>
        <v>290925.34700000001</v>
      </c>
    </row>
    <row r="32" spans="1:7" ht="34.5" customHeight="1" x14ac:dyDescent="0.25">
      <c r="A32" s="87" t="s">
        <v>81</v>
      </c>
      <c r="B32" s="87"/>
      <c r="C32" s="87"/>
      <c r="D32" s="87"/>
      <c r="E32" s="87"/>
      <c r="F32" s="22"/>
    </row>
    <row r="33" spans="1:8" ht="29.25" customHeight="1" x14ac:dyDescent="0.25">
      <c r="A33" s="90" t="s">
        <v>20</v>
      </c>
      <c r="B33" s="90"/>
      <c r="C33" s="90"/>
      <c r="D33" s="90"/>
      <c r="E33" s="90"/>
    </row>
    <row r="34" spans="1:8" x14ac:dyDescent="0.25">
      <c r="A34" s="90" t="s">
        <v>19</v>
      </c>
      <c r="B34" s="90"/>
      <c r="C34" s="90"/>
      <c r="D34" s="90"/>
      <c r="E34" s="90"/>
    </row>
    <row r="35" spans="1:8" ht="32.25" customHeight="1" x14ac:dyDescent="0.25">
      <c r="A35" s="90" t="s">
        <v>26</v>
      </c>
      <c r="B35" s="90"/>
      <c r="C35" s="90"/>
      <c r="D35" s="90"/>
      <c r="E35" s="90"/>
    </row>
    <row r="36" spans="1:8" x14ac:dyDescent="0.25">
      <c r="A36" s="90" t="s">
        <v>17</v>
      </c>
      <c r="B36" s="90"/>
      <c r="C36" s="90"/>
      <c r="D36" s="90"/>
      <c r="E36" s="90"/>
    </row>
    <row r="37" spans="1:8" x14ac:dyDescent="0.25">
      <c r="A37" s="95" t="s">
        <v>4</v>
      </c>
      <c r="B37" s="95"/>
      <c r="C37" s="95"/>
      <c r="D37" s="95"/>
      <c r="E37" s="95"/>
    </row>
    <row r="38" spans="1:8" x14ac:dyDescent="0.25">
      <c r="A38" s="90" t="s">
        <v>17</v>
      </c>
      <c r="B38" s="90"/>
      <c r="C38" s="90"/>
      <c r="D38" s="90"/>
      <c r="E38" s="90"/>
    </row>
    <row r="39" spans="1:8" x14ac:dyDescent="0.25">
      <c r="A39" s="93" t="s">
        <v>43</v>
      </c>
      <c r="B39" s="93"/>
      <c r="C39" s="93"/>
      <c r="D39" s="93"/>
      <c r="E39" s="4"/>
    </row>
    <row r="40" spans="1:8" x14ac:dyDescent="0.25">
      <c r="B40" s="94" t="s">
        <v>18</v>
      </c>
      <c r="C40" s="94"/>
      <c r="D40" s="94"/>
      <c r="E40" s="5" t="s">
        <v>5</v>
      </c>
    </row>
    <row r="41" spans="1:8" x14ac:dyDescent="0.25">
      <c r="A41" s="73"/>
      <c r="B41" s="73"/>
      <c r="C41" s="73"/>
      <c r="D41" s="20"/>
      <c r="E41" s="73"/>
    </row>
    <row r="42" spans="1:8" x14ac:dyDescent="0.25">
      <c r="A42" s="93" t="s">
        <v>45</v>
      </c>
      <c r="B42" s="93"/>
      <c r="C42" s="93"/>
      <c r="D42" s="93"/>
      <c r="E42" s="4"/>
    </row>
    <row r="43" spans="1:8" x14ac:dyDescent="0.25">
      <c r="B43" s="94" t="s">
        <v>18</v>
      </c>
      <c r="C43" s="94"/>
      <c r="D43" s="94"/>
      <c r="E43" s="5" t="s">
        <v>5</v>
      </c>
    </row>
    <row r="44" spans="1:8" x14ac:dyDescent="0.25">
      <c r="A44" s="50" t="s">
        <v>65</v>
      </c>
    </row>
    <row r="45" spans="1:8" x14ac:dyDescent="0.25">
      <c r="A45" s="13" t="s">
        <v>27</v>
      </c>
    </row>
    <row r="46" spans="1:8" x14ac:dyDescent="0.25">
      <c r="A46" s="2" t="s">
        <v>32</v>
      </c>
      <c r="B46" s="14">
        <f>'2кв'!B48</f>
        <v>-114642.69200000013</v>
      </c>
    </row>
    <row r="47" spans="1:8" x14ac:dyDescent="0.25">
      <c r="A47" s="2" t="s">
        <v>82</v>
      </c>
      <c r="B47" s="15"/>
      <c r="H47" s="17"/>
    </row>
    <row r="48" spans="1:8" x14ac:dyDescent="0.25">
      <c r="A48" s="2" t="s">
        <v>28</v>
      </c>
      <c r="B48" s="15">
        <f>284361.71-1308.36</f>
        <v>283053.35000000003</v>
      </c>
      <c r="D48" s="2"/>
    </row>
    <row r="49" spans="1:4" ht="30" x14ac:dyDescent="0.25">
      <c r="A49" s="75" t="s">
        <v>30</v>
      </c>
      <c r="B49" s="15">
        <f>E31</f>
        <v>290925.34700000001</v>
      </c>
      <c r="D49" s="2"/>
    </row>
    <row r="50" spans="1:4" x14ac:dyDescent="0.25">
      <c r="A50" s="16" t="s">
        <v>29</v>
      </c>
      <c r="B50" s="23">
        <f>B46+B48-B49</f>
        <v>-122514.6890000001</v>
      </c>
    </row>
  </sheetData>
  <mergeCells count="28"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29" zoomScaleSheetLayoutView="100" workbookViewId="0">
      <selection activeCell="C41" sqref="C41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1" t="s">
        <v>10</v>
      </c>
      <c r="B1" s="81"/>
      <c r="C1" s="81"/>
      <c r="D1" s="81"/>
      <c r="E1" s="81"/>
    </row>
    <row r="2" spans="1:5" ht="40.5" customHeight="1" x14ac:dyDescent="0.25">
      <c r="A2" s="82" t="s">
        <v>11</v>
      </c>
      <c r="B2" s="83"/>
      <c r="C2" s="83"/>
      <c r="D2" s="83"/>
      <c r="E2" s="83"/>
    </row>
    <row r="3" spans="1:5" ht="15" customHeight="1" x14ac:dyDescent="0.25">
      <c r="A3" s="84" t="s">
        <v>83</v>
      </c>
      <c r="B3" s="84"/>
      <c r="C3" s="84"/>
      <c r="D3" s="84"/>
      <c r="E3" s="84"/>
    </row>
    <row r="4" spans="1:5" s="1" customFormat="1" ht="15.75" x14ac:dyDescent="0.25">
      <c r="A4" s="25" t="s">
        <v>12</v>
      </c>
      <c r="B4" s="26"/>
      <c r="C4" s="26"/>
      <c r="D4" s="2"/>
      <c r="E4" s="79">
        <v>46022</v>
      </c>
    </row>
    <row r="5" spans="1:5" ht="15" customHeight="1" x14ac:dyDescent="0.25">
      <c r="A5" s="77"/>
      <c r="B5" s="26"/>
      <c r="C5" s="26"/>
      <c r="D5" s="26"/>
      <c r="E5" s="26"/>
    </row>
    <row r="6" spans="1:5" x14ac:dyDescent="0.25">
      <c r="A6" s="85" t="s">
        <v>39</v>
      </c>
      <c r="B6" s="85"/>
      <c r="C6" s="85"/>
      <c r="D6" s="85"/>
      <c r="E6" s="85"/>
    </row>
    <row r="7" spans="1:5" x14ac:dyDescent="0.25">
      <c r="A7" s="86" t="s">
        <v>0</v>
      </c>
      <c r="B7" s="86"/>
      <c r="C7" s="86"/>
      <c r="D7" s="86"/>
      <c r="E7" s="86"/>
    </row>
    <row r="8" spans="1:5" x14ac:dyDescent="0.25">
      <c r="A8" s="80" t="s">
        <v>63</v>
      </c>
      <c r="B8" s="80"/>
      <c r="C8" s="80"/>
      <c r="D8" s="80"/>
      <c r="E8" s="80"/>
    </row>
    <row r="9" spans="1:5" ht="27.75" customHeight="1" x14ac:dyDescent="0.25">
      <c r="A9" s="88" t="s">
        <v>13</v>
      </c>
      <c r="B9" s="89"/>
      <c r="C9" s="89"/>
      <c r="D9" s="89"/>
      <c r="E9" s="89"/>
    </row>
    <row r="10" spans="1:5" ht="27.75" customHeight="1" x14ac:dyDescent="0.25">
      <c r="A10" s="90" t="s">
        <v>44</v>
      </c>
      <c r="B10" s="90"/>
      <c r="C10" s="90"/>
      <c r="D10" s="90"/>
      <c r="E10" s="90"/>
    </row>
    <row r="11" spans="1:5" x14ac:dyDescent="0.25">
      <c r="A11" s="86" t="s">
        <v>14</v>
      </c>
      <c r="B11" s="91"/>
      <c r="C11" s="91"/>
      <c r="D11" s="91"/>
      <c r="E11" s="91"/>
    </row>
    <row r="12" spans="1:5" x14ac:dyDescent="0.25">
      <c r="A12" s="90" t="s">
        <v>21</v>
      </c>
      <c r="B12" s="90"/>
      <c r="C12" s="90"/>
      <c r="D12" s="90"/>
      <c r="E12" s="90"/>
    </row>
    <row r="13" spans="1:5" x14ac:dyDescent="0.25">
      <c r="A13" s="86" t="s">
        <v>1</v>
      </c>
      <c r="B13" s="91"/>
      <c r="C13" s="91"/>
      <c r="D13" s="91"/>
      <c r="E13" s="91"/>
    </row>
    <row r="14" spans="1:5" x14ac:dyDescent="0.25">
      <c r="A14" s="90" t="s">
        <v>41</v>
      </c>
      <c r="B14" s="90"/>
      <c r="C14" s="90"/>
      <c r="D14" s="90"/>
      <c r="E14" s="90"/>
    </row>
    <row r="15" spans="1:5" ht="15.75" customHeight="1" x14ac:dyDescent="0.25">
      <c r="A15" s="86" t="s">
        <v>15</v>
      </c>
      <c r="B15" s="91"/>
      <c r="C15" s="91"/>
      <c r="D15" s="91"/>
      <c r="E15" s="91"/>
    </row>
    <row r="16" spans="1:5" ht="29.25" customHeight="1" x14ac:dyDescent="0.25">
      <c r="A16" s="90" t="s">
        <v>16</v>
      </c>
      <c r="B16" s="90"/>
      <c r="C16" s="90"/>
      <c r="D16" s="90"/>
      <c r="E16" s="90"/>
    </row>
    <row r="17" spans="1:7" ht="62.25" customHeight="1" x14ac:dyDescent="0.25">
      <c r="A17" s="90" t="s">
        <v>40</v>
      </c>
      <c r="B17" s="90"/>
      <c r="C17" s="90"/>
      <c r="D17" s="90"/>
      <c r="E17" s="90"/>
    </row>
    <row r="18" spans="1:7" ht="32.25" customHeight="1" x14ac:dyDescent="0.25">
      <c r="A18" s="92" t="s">
        <v>31</v>
      </c>
      <c r="B18" s="92"/>
      <c r="C18" s="92"/>
      <c r="D18" s="92"/>
      <c r="E18" s="92"/>
    </row>
    <row r="19" spans="1:7" x14ac:dyDescent="0.25">
      <c r="A19" s="92"/>
      <c r="B19" s="92"/>
      <c r="C19" s="92"/>
      <c r="D19" s="92"/>
      <c r="E19" s="92"/>
      <c r="F19" s="2">
        <f>3070.8+366.1</f>
        <v>3436.9</v>
      </c>
      <c r="G19" s="2">
        <v>3</v>
      </c>
    </row>
    <row r="20" spans="1:7" ht="135" x14ac:dyDescent="0.25">
      <c r="A20" s="3" t="s">
        <v>6</v>
      </c>
      <c r="B20" s="3" t="s">
        <v>9</v>
      </c>
      <c r="C20" s="3" t="s">
        <v>2</v>
      </c>
      <c r="D20" s="18" t="s">
        <v>8</v>
      </c>
      <c r="E20" s="3" t="s">
        <v>7</v>
      </c>
    </row>
    <row r="21" spans="1:7" ht="38.25" x14ac:dyDescent="0.25">
      <c r="A21" s="24" t="s">
        <v>35</v>
      </c>
      <c r="B21" s="8" t="s">
        <v>33</v>
      </c>
      <c r="C21" s="3" t="s">
        <v>3</v>
      </c>
      <c r="D21" s="3">
        <v>19.88</v>
      </c>
      <c r="E21" s="7">
        <f>D21*F19*G19</f>
        <v>204976.71600000001</v>
      </c>
    </row>
    <row r="22" spans="1:7" x14ac:dyDescent="0.25">
      <c r="A22" s="6" t="s">
        <v>34</v>
      </c>
      <c r="B22" s="8" t="s">
        <v>22</v>
      </c>
      <c r="C22" s="3" t="s">
        <v>3</v>
      </c>
      <c r="D22" s="3">
        <v>7.13</v>
      </c>
      <c r="E22" s="7">
        <f>D22*F19*G19</f>
        <v>73515.290999999997</v>
      </c>
    </row>
    <row r="23" spans="1:7" x14ac:dyDescent="0.25">
      <c r="A23" s="6" t="s">
        <v>46</v>
      </c>
      <c r="B23" s="8" t="s">
        <v>84</v>
      </c>
      <c r="C23" s="3" t="s">
        <v>25</v>
      </c>
      <c r="D23" s="3"/>
      <c r="E23" s="7">
        <v>0</v>
      </c>
    </row>
    <row r="24" spans="1:7" x14ac:dyDescent="0.25">
      <c r="A24" s="6" t="s">
        <v>36</v>
      </c>
      <c r="B24" s="8" t="s">
        <v>84</v>
      </c>
      <c r="C24" s="3" t="s">
        <v>25</v>
      </c>
      <c r="D24" s="3"/>
      <c r="E24" s="27">
        <v>0</v>
      </c>
    </row>
    <row r="25" spans="1:7" x14ac:dyDescent="0.25">
      <c r="A25" s="6" t="s">
        <v>37</v>
      </c>
      <c r="B25" s="8" t="s">
        <v>84</v>
      </c>
      <c r="C25" s="3" t="s">
        <v>25</v>
      </c>
      <c r="D25" s="3"/>
      <c r="E25" s="27">
        <v>11993.92</v>
      </c>
    </row>
    <row r="26" spans="1:7" x14ac:dyDescent="0.25">
      <c r="A26" s="6" t="s">
        <v>38</v>
      </c>
      <c r="B26" s="8" t="s">
        <v>84</v>
      </c>
      <c r="C26" s="3" t="s">
        <v>25</v>
      </c>
      <c r="D26" s="3"/>
      <c r="E26" s="27">
        <v>0</v>
      </c>
    </row>
    <row r="27" spans="1:7" x14ac:dyDescent="0.25">
      <c r="A27" s="6" t="s">
        <v>24</v>
      </c>
      <c r="B27" s="8" t="s">
        <v>84</v>
      </c>
      <c r="C27" s="3" t="s">
        <v>25</v>
      </c>
      <c r="D27" s="3"/>
      <c r="E27" s="27">
        <v>875.5</v>
      </c>
    </row>
    <row r="28" spans="1:7" x14ac:dyDescent="0.25">
      <c r="A28" s="6" t="s">
        <v>56</v>
      </c>
      <c r="B28" s="8" t="s">
        <v>84</v>
      </c>
      <c r="C28" s="3" t="s">
        <v>25</v>
      </c>
      <c r="D28" s="3"/>
      <c r="E28" s="27">
        <v>0</v>
      </c>
    </row>
    <row r="29" spans="1:7" ht="30" x14ac:dyDescent="0.25">
      <c r="A29" s="100" t="s">
        <v>87</v>
      </c>
      <c r="B29" s="8" t="s">
        <v>89</v>
      </c>
      <c r="C29" s="48" t="s">
        <v>90</v>
      </c>
      <c r="D29" s="101">
        <f>2.5+4+4</f>
        <v>10.5</v>
      </c>
      <c r="E29" s="49">
        <f>D29*333.76</f>
        <v>3504.48</v>
      </c>
    </row>
    <row r="30" spans="1:7" ht="30" x14ac:dyDescent="0.25">
      <c r="A30" s="100" t="s">
        <v>88</v>
      </c>
      <c r="B30" s="8" t="s">
        <v>89</v>
      </c>
      <c r="C30" s="3" t="s">
        <v>90</v>
      </c>
      <c r="D30" s="101">
        <v>4</v>
      </c>
      <c r="E30" s="49">
        <f>D30*333.76</f>
        <v>1335.04</v>
      </c>
    </row>
    <row r="31" spans="1:7" s="13" customFormat="1" ht="14.25" x14ac:dyDescent="0.2">
      <c r="A31" s="9" t="s">
        <v>23</v>
      </c>
      <c r="B31" s="10"/>
      <c r="C31" s="11"/>
      <c r="D31" s="19"/>
      <c r="E31" s="12">
        <f>SUM(E21:E30)</f>
        <v>296200.94699999993</v>
      </c>
    </row>
    <row r="32" spans="1:7" ht="34.5" customHeight="1" x14ac:dyDescent="0.25">
      <c r="A32" s="87" t="s">
        <v>91</v>
      </c>
      <c r="B32" s="87"/>
      <c r="C32" s="87"/>
      <c r="D32" s="87"/>
      <c r="E32" s="87"/>
      <c r="F32" s="22"/>
    </row>
    <row r="33" spans="1:8" ht="29.25" customHeight="1" x14ac:dyDescent="0.25">
      <c r="A33" s="90" t="s">
        <v>20</v>
      </c>
      <c r="B33" s="90"/>
      <c r="C33" s="90"/>
      <c r="D33" s="90"/>
      <c r="E33" s="90"/>
    </row>
    <row r="34" spans="1:8" x14ac:dyDescent="0.25">
      <c r="A34" s="90" t="s">
        <v>19</v>
      </c>
      <c r="B34" s="90"/>
      <c r="C34" s="90"/>
      <c r="D34" s="90"/>
      <c r="E34" s="90"/>
    </row>
    <row r="35" spans="1:8" ht="32.25" customHeight="1" x14ac:dyDescent="0.25">
      <c r="A35" s="90" t="s">
        <v>26</v>
      </c>
      <c r="B35" s="90"/>
      <c r="C35" s="90"/>
      <c r="D35" s="90"/>
      <c r="E35" s="90"/>
    </row>
    <row r="36" spans="1:8" x14ac:dyDescent="0.25">
      <c r="A36" s="90" t="s">
        <v>17</v>
      </c>
      <c r="B36" s="90"/>
      <c r="C36" s="90"/>
      <c r="D36" s="90"/>
      <c r="E36" s="90"/>
    </row>
    <row r="37" spans="1:8" x14ac:dyDescent="0.25">
      <c r="A37" s="95" t="s">
        <v>4</v>
      </c>
      <c r="B37" s="95"/>
      <c r="C37" s="95"/>
      <c r="D37" s="95"/>
      <c r="E37" s="95"/>
    </row>
    <row r="38" spans="1:8" x14ac:dyDescent="0.25">
      <c r="A38" s="90" t="s">
        <v>17</v>
      </c>
      <c r="B38" s="90"/>
      <c r="C38" s="90"/>
      <c r="D38" s="90"/>
      <c r="E38" s="90"/>
    </row>
    <row r="39" spans="1:8" x14ac:dyDescent="0.25">
      <c r="A39" s="93" t="s">
        <v>43</v>
      </c>
      <c r="B39" s="93"/>
      <c r="C39" s="93"/>
      <c r="D39" s="93"/>
      <c r="E39" s="4"/>
    </row>
    <row r="40" spans="1:8" x14ac:dyDescent="0.25">
      <c r="B40" s="94" t="s">
        <v>18</v>
      </c>
      <c r="C40" s="94"/>
      <c r="D40" s="94"/>
      <c r="E40" s="5" t="s">
        <v>5</v>
      </c>
    </row>
    <row r="41" spans="1:8" x14ac:dyDescent="0.25">
      <c r="A41" s="76"/>
      <c r="B41" s="76"/>
      <c r="C41" s="76"/>
      <c r="D41" s="20"/>
      <c r="E41" s="76"/>
    </row>
    <row r="42" spans="1:8" x14ac:dyDescent="0.25">
      <c r="A42" s="93" t="s">
        <v>45</v>
      </c>
      <c r="B42" s="93"/>
      <c r="C42" s="93"/>
      <c r="D42" s="93"/>
      <c r="E42" s="4"/>
    </row>
    <row r="43" spans="1:8" x14ac:dyDescent="0.25">
      <c r="B43" s="94" t="s">
        <v>18</v>
      </c>
      <c r="C43" s="94"/>
      <c r="D43" s="94"/>
      <c r="E43" s="5" t="s">
        <v>5</v>
      </c>
    </row>
    <row r="44" spans="1:8" x14ac:dyDescent="0.25">
      <c r="A44" s="50" t="s">
        <v>65</v>
      </c>
    </row>
    <row r="45" spans="1:8" x14ac:dyDescent="0.25">
      <c r="A45" s="13" t="s">
        <v>27</v>
      </c>
    </row>
    <row r="46" spans="1:8" x14ac:dyDescent="0.25">
      <c r="A46" s="2" t="s">
        <v>32</v>
      </c>
      <c r="B46" s="14">
        <f>'3кв'!B50</f>
        <v>-122514.6890000001</v>
      </c>
    </row>
    <row r="47" spans="1:8" x14ac:dyDescent="0.25">
      <c r="A47" s="2" t="s">
        <v>92</v>
      </c>
      <c r="B47" s="15"/>
      <c r="H47" s="17"/>
    </row>
    <row r="48" spans="1:8" x14ac:dyDescent="0.25">
      <c r="A48" s="2" t="s">
        <v>28</v>
      </c>
      <c r="B48" s="15">
        <f>302046.13+133.03</f>
        <v>302179.16000000003</v>
      </c>
      <c r="D48" s="2"/>
    </row>
    <row r="49" spans="1:4" ht="30" x14ac:dyDescent="0.25">
      <c r="A49" s="78" t="s">
        <v>30</v>
      </c>
      <c r="B49" s="15">
        <f>E31</f>
        <v>296200.94699999993</v>
      </c>
      <c r="D49" s="2"/>
    </row>
    <row r="50" spans="1:4" x14ac:dyDescent="0.25">
      <c r="A50" s="16" t="s">
        <v>29</v>
      </c>
      <c r="B50" s="23">
        <f>B46+B48-B49</f>
        <v>-116536.476</v>
      </c>
    </row>
  </sheetData>
  <mergeCells count="28">
    <mergeCell ref="A8:E8"/>
    <mergeCell ref="A1:E1"/>
    <mergeCell ref="A2:E2"/>
    <mergeCell ref="A3:E3"/>
    <mergeCell ref="A6:E6"/>
    <mergeCell ref="A7:E7"/>
    <mergeCell ref="A32:E32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19" zoomScaleSheetLayoutView="100" workbookViewId="0">
      <selection activeCell="B42" sqref="B42"/>
    </sheetView>
  </sheetViews>
  <sheetFormatPr defaultRowHeight="15.75" x14ac:dyDescent="0.25"/>
  <cols>
    <col min="1" max="1" width="10.5703125" style="56" customWidth="1"/>
    <col min="2" max="2" width="66.28515625" style="56" customWidth="1"/>
    <col min="3" max="3" width="16.140625" style="56" customWidth="1"/>
    <col min="4" max="4" width="11.85546875" style="56" customWidth="1"/>
    <col min="5" max="5" width="14.7109375" style="56" customWidth="1"/>
    <col min="6" max="6" width="12.42578125" style="56" customWidth="1"/>
    <col min="7" max="7" width="12" style="56" customWidth="1"/>
    <col min="8" max="8" width="13.5703125" style="56" customWidth="1"/>
    <col min="9" max="16384" width="9.140625" style="56"/>
  </cols>
  <sheetData>
    <row r="1" spans="1:4" x14ac:dyDescent="0.25">
      <c r="A1" s="97" t="s">
        <v>47</v>
      </c>
      <c r="B1" s="97"/>
      <c r="C1" s="97"/>
      <c r="D1" s="29"/>
    </row>
    <row r="2" spans="1:4" x14ac:dyDescent="0.25">
      <c r="A2" s="98" t="s">
        <v>48</v>
      </c>
      <c r="B2" s="98"/>
      <c r="C2" s="98"/>
      <c r="D2" s="30"/>
    </row>
    <row r="3" spans="1:4" x14ac:dyDescent="0.25">
      <c r="A3" s="98" t="s">
        <v>85</v>
      </c>
      <c r="B3" s="98"/>
      <c r="C3" s="98"/>
      <c r="D3" s="30"/>
    </row>
    <row r="4" spans="1:4" x14ac:dyDescent="0.25">
      <c r="A4" s="97" t="s">
        <v>64</v>
      </c>
      <c r="B4" s="97"/>
      <c r="C4" s="97"/>
      <c r="D4" s="29"/>
    </row>
    <row r="5" spans="1:4" x14ac:dyDescent="0.25">
      <c r="A5" s="99"/>
      <c r="B5" s="99"/>
      <c r="C5" s="99"/>
      <c r="D5" s="1"/>
    </row>
    <row r="6" spans="1:4" x14ac:dyDescent="0.25">
      <c r="A6" s="30"/>
      <c r="B6" s="31" t="s">
        <v>49</v>
      </c>
      <c r="C6" s="57">
        <f>'1кв'!B46</f>
        <v>-108003.41</v>
      </c>
      <c r="D6" s="32"/>
    </row>
    <row r="7" spans="1:4" x14ac:dyDescent="0.25">
      <c r="A7" s="33" t="s">
        <v>50</v>
      </c>
      <c r="B7" s="31" t="s">
        <v>94</v>
      </c>
      <c r="C7" s="57"/>
      <c r="D7" s="32"/>
    </row>
    <row r="8" spans="1:4" x14ac:dyDescent="0.25">
      <c r="A8" s="30"/>
      <c r="B8" s="39" t="s">
        <v>51</v>
      </c>
      <c r="C8" s="57"/>
      <c r="D8" s="32"/>
    </row>
    <row r="9" spans="1:4" x14ac:dyDescent="0.25">
      <c r="A9" s="30"/>
      <c r="B9" s="58" t="s">
        <v>96</v>
      </c>
      <c r="C9" s="57"/>
      <c r="D9" s="32"/>
    </row>
    <row r="10" spans="1:4" x14ac:dyDescent="0.25">
      <c r="A10" s="30"/>
      <c r="B10" s="58" t="s">
        <v>95</v>
      </c>
      <c r="C10" s="57"/>
      <c r="D10" s="32"/>
    </row>
    <row r="11" spans="1:4" x14ac:dyDescent="0.25">
      <c r="A11" s="30"/>
      <c r="B11" s="58" t="s">
        <v>97</v>
      </c>
      <c r="C11" s="57"/>
      <c r="D11" s="32"/>
    </row>
    <row r="12" spans="1:4" x14ac:dyDescent="0.25">
      <c r="B12" s="34" t="s">
        <v>52</v>
      </c>
      <c r="C12" s="59">
        <f>'1кв'!B48+'2кв'!B46+'3кв'!B48+'4кв'!B48</f>
        <v>1154742.54</v>
      </c>
      <c r="D12" s="60"/>
    </row>
    <row r="13" spans="1:4" x14ac:dyDescent="0.25">
      <c r="A13" s="55"/>
      <c r="B13" s="34" t="s">
        <v>53</v>
      </c>
      <c r="C13" s="61">
        <f>SUM(C12:C12)</f>
        <v>1154742.54</v>
      </c>
      <c r="D13" s="32"/>
    </row>
    <row r="14" spans="1:4" x14ac:dyDescent="0.25">
      <c r="A14" s="1"/>
      <c r="B14" s="96"/>
      <c r="C14" s="96"/>
      <c r="D14" s="35"/>
    </row>
    <row r="15" spans="1:4" x14ac:dyDescent="0.25">
      <c r="A15" s="36" t="s">
        <v>54</v>
      </c>
      <c r="B15" s="37" t="s">
        <v>55</v>
      </c>
      <c r="C15" s="59">
        <f>'1кв'!E21+'2кв'!E21+'3кв'!E21+'4кв'!E21</f>
        <v>798048.18</v>
      </c>
      <c r="D15" s="35"/>
    </row>
    <row r="16" spans="1:4" x14ac:dyDescent="0.25">
      <c r="A16" s="36"/>
      <c r="B16" s="62" t="s">
        <v>34</v>
      </c>
      <c r="C16" s="59">
        <f>'1кв'!E22+'2кв'!E22+'3кв'!E22+'4кв'!E22</f>
        <v>281275.89600000001</v>
      </c>
      <c r="D16" s="35"/>
    </row>
    <row r="17" spans="1:5" x14ac:dyDescent="0.25">
      <c r="A17" s="36"/>
      <c r="B17" s="62" t="s">
        <v>46</v>
      </c>
      <c r="C17" s="59">
        <f>'1кв'!E23+'2кв'!E23+'3кв'!E23+'4кв'!E23</f>
        <v>896.08</v>
      </c>
      <c r="D17" s="35"/>
    </row>
    <row r="18" spans="1:5" x14ac:dyDescent="0.25">
      <c r="A18" s="36"/>
      <c r="B18" s="58" t="s">
        <v>36</v>
      </c>
      <c r="C18" s="59">
        <f>'1кв'!E24+'2кв'!E24+'3кв'!E24+'4кв'!E24</f>
        <v>4327.1499999999996</v>
      </c>
      <c r="D18" s="35"/>
    </row>
    <row r="19" spans="1:5" x14ac:dyDescent="0.25">
      <c r="A19" s="36"/>
      <c r="B19" s="58" t="s">
        <v>37</v>
      </c>
      <c r="C19" s="59">
        <f>'1кв'!E25+'2кв'!E25+'3кв'!E25+'4кв'!E25</f>
        <v>42708.21</v>
      </c>
      <c r="D19" s="35"/>
    </row>
    <row r="20" spans="1:5" x14ac:dyDescent="0.25">
      <c r="A20" s="36"/>
      <c r="B20" s="58" t="s">
        <v>38</v>
      </c>
      <c r="C20" s="59">
        <f>'1кв'!E26+'2кв'!E26+'3кв'!E26+'4кв'!E26</f>
        <v>5644.7000000000007</v>
      </c>
      <c r="D20" s="35"/>
    </row>
    <row r="21" spans="1:5" x14ac:dyDescent="0.25">
      <c r="A21" s="1"/>
      <c r="B21" s="58" t="s">
        <v>24</v>
      </c>
      <c r="C21" s="59">
        <f>'1кв'!E27+'2кв'!E27+'3кв'!E27+'4кв'!E27</f>
        <v>12342.6</v>
      </c>
      <c r="D21" s="35">
        <f>SUM(C18:C20)</f>
        <v>52680.06</v>
      </c>
      <c r="E21" s="63"/>
    </row>
    <row r="22" spans="1:5" x14ac:dyDescent="0.25">
      <c r="A22" s="1"/>
      <c r="B22" s="64" t="s">
        <v>56</v>
      </c>
      <c r="C22" s="59">
        <f>'2кв'!E28+'3кв'!E28</f>
        <v>752.49</v>
      </c>
      <c r="D22" s="35"/>
      <c r="E22" s="63"/>
    </row>
    <row r="23" spans="1:5" x14ac:dyDescent="0.25">
      <c r="A23" s="36"/>
      <c r="B23" s="38" t="s">
        <v>93</v>
      </c>
      <c r="C23" s="65">
        <f>'4кв'!E29+'4кв'!E30</f>
        <v>4839.5200000000004</v>
      </c>
      <c r="D23" s="35"/>
    </row>
    <row r="24" spans="1:5" x14ac:dyDescent="0.25">
      <c r="A24" s="36"/>
      <c r="B24" s="39" t="s">
        <v>57</v>
      </c>
      <c r="C24" s="65">
        <f>'1кв'!E29</f>
        <v>12440.78</v>
      </c>
      <c r="D24" s="35"/>
    </row>
    <row r="25" spans="1:5" x14ac:dyDescent="0.25">
      <c r="A25" s="36"/>
      <c r="B25" s="39" t="s">
        <v>51</v>
      </c>
      <c r="C25" s="65"/>
      <c r="D25" s="35"/>
    </row>
    <row r="26" spans="1:5" x14ac:dyDescent="0.25">
      <c r="A26" s="36"/>
      <c r="B26" s="6" t="s">
        <v>69</v>
      </c>
      <c r="C26" s="67">
        <f>'1кв'!E29</f>
        <v>12440.78</v>
      </c>
      <c r="D26" s="35"/>
    </row>
    <row r="27" spans="1:5" x14ac:dyDescent="0.25">
      <c r="A27" s="36"/>
      <c r="B27" s="66"/>
      <c r="C27" s="67"/>
      <c r="D27" s="35"/>
    </row>
    <row r="28" spans="1:5" x14ac:dyDescent="0.25">
      <c r="A28" s="1"/>
      <c r="B28" s="54" t="s">
        <v>58</v>
      </c>
      <c r="C28" s="68">
        <f>SUM(C15:C24)</f>
        <v>1163275.6060000001</v>
      </c>
      <c r="D28" s="35"/>
      <c r="E28" s="63"/>
    </row>
    <row r="29" spans="1:5" x14ac:dyDescent="0.25">
      <c r="A29" s="1"/>
      <c r="B29" s="40" t="s">
        <v>86</v>
      </c>
      <c r="C29" s="69">
        <f>C6+C13-C28</f>
        <v>-116536.47600000014</v>
      </c>
      <c r="D29" s="35"/>
    </row>
    <row r="30" spans="1:5" x14ac:dyDescent="0.25">
      <c r="A30" s="1"/>
      <c r="B30" s="33"/>
      <c r="C30" s="33"/>
      <c r="D30" s="35"/>
    </row>
    <row r="31" spans="1:5" x14ac:dyDescent="0.25">
      <c r="A31" s="1"/>
      <c r="B31" s="41" t="s">
        <v>59</v>
      </c>
      <c r="C31" s="41"/>
      <c r="D31" s="35"/>
    </row>
    <row r="32" spans="1:5" x14ac:dyDescent="0.25">
      <c r="A32" s="1"/>
      <c r="B32" s="41" t="s">
        <v>66</v>
      </c>
      <c r="C32" s="42">
        <v>143439.1</v>
      </c>
      <c r="D32" s="35"/>
    </row>
    <row r="33" spans="1:4" x14ac:dyDescent="0.25">
      <c r="A33" s="1"/>
      <c r="B33" s="43" t="s">
        <v>98</v>
      </c>
      <c r="C33" s="44">
        <v>145207.78</v>
      </c>
      <c r="D33" s="35"/>
    </row>
    <row r="34" spans="1:4" x14ac:dyDescent="0.25">
      <c r="A34" s="1"/>
      <c r="B34" s="41" t="s">
        <v>60</v>
      </c>
      <c r="C34" s="45">
        <f>C33-C32</f>
        <v>1768.679999999993</v>
      </c>
      <c r="D34" s="35"/>
    </row>
    <row r="35" spans="1:4" x14ac:dyDescent="0.25">
      <c r="A35" s="1"/>
      <c r="B35" s="33"/>
      <c r="C35" s="33"/>
      <c r="D35" s="35"/>
    </row>
    <row r="36" spans="1:4" x14ac:dyDescent="0.25">
      <c r="A36" s="1" t="s">
        <v>61</v>
      </c>
      <c r="B36" s="33" t="s">
        <v>99</v>
      </c>
      <c r="C36" s="33"/>
      <c r="D36" s="35"/>
    </row>
    <row r="37" spans="1:4" x14ac:dyDescent="0.25">
      <c r="A37" s="1"/>
      <c r="B37" s="33" t="s">
        <v>100</v>
      </c>
      <c r="C37" s="33"/>
      <c r="D37" s="35"/>
    </row>
    <row r="38" spans="1:4" x14ac:dyDescent="0.25">
      <c r="A38" s="1"/>
      <c r="B38" s="33" t="s">
        <v>101</v>
      </c>
      <c r="C38" s="33"/>
      <c r="D38" s="35"/>
    </row>
    <row r="39" spans="1:4" x14ac:dyDescent="0.25">
      <c r="A39" s="1"/>
      <c r="B39" s="43"/>
      <c r="C39" s="33"/>
      <c r="D39" s="35"/>
    </row>
    <row r="40" spans="1:4" x14ac:dyDescent="0.25">
      <c r="A40" s="1"/>
      <c r="B40" s="33"/>
      <c r="C40" s="33"/>
      <c r="D40" s="35"/>
    </row>
    <row r="41" spans="1:4" x14ac:dyDescent="0.25">
      <c r="A41" s="1"/>
      <c r="B41" s="33"/>
      <c r="C41" s="33"/>
      <c r="D41" s="35"/>
    </row>
    <row r="42" spans="1:4" x14ac:dyDescent="0.25">
      <c r="A42" s="1"/>
      <c r="B42" s="33"/>
      <c r="C42" s="33"/>
      <c r="D42" s="35"/>
    </row>
    <row r="43" spans="1:4" x14ac:dyDescent="0.25">
      <c r="A43" s="1"/>
      <c r="B43" s="33" t="s">
        <v>62</v>
      </c>
      <c r="C43" s="33"/>
      <c r="D43" s="35"/>
    </row>
    <row r="44" spans="1:4" x14ac:dyDescent="0.25">
      <c r="A44" s="1"/>
      <c r="B44" s="33"/>
      <c r="C44" s="33"/>
      <c r="D44" s="35"/>
    </row>
    <row r="45" spans="1:4" x14ac:dyDescent="0.25">
      <c r="A45" s="1"/>
      <c r="B45" s="33"/>
      <c r="C45" s="33"/>
      <c r="D45" s="35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2026-02-23T09:18:06Z</dcterms:modified>
</cp:coreProperties>
</file>