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65" windowWidth="14805" windowHeight="7950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'1кв'!$A$1:$E$53</definedName>
    <definedName name="_xlnm.Print_Area" localSheetId="1">'2кв'!$A$1:$E$50</definedName>
    <definedName name="_xlnm.Print_Area" localSheetId="2">'3кв'!$A$1:$E$52</definedName>
    <definedName name="_xlnm.Print_Area" localSheetId="3">'4кв'!$A$1:$E$51</definedName>
    <definedName name="_xlnm.Print_Area" localSheetId="4">отчет!$A$1:$C$45</definedName>
  </definedNames>
  <calcPr calcId="152511"/>
</workbook>
</file>

<file path=xl/calcChain.xml><?xml version="1.0" encoding="utf-8"?>
<calcChain xmlns="http://schemas.openxmlformats.org/spreadsheetml/2006/main">
  <c r="E22" i="32" l="1"/>
  <c r="E22" i="31"/>
  <c r="C36" i="33" l="1"/>
  <c r="C24" i="33"/>
  <c r="E32" i="31"/>
  <c r="C29" i="33"/>
  <c r="E31" i="32"/>
  <c r="C22" i="33"/>
  <c r="B49" i="32"/>
  <c r="E28" i="32"/>
  <c r="E26" i="32"/>
  <c r="C27" i="33" l="1"/>
  <c r="C26" i="33"/>
  <c r="C21" i="33"/>
  <c r="C20" i="33"/>
  <c r="C19" i="33"/>
  <c r="C18" i="33"/>
  <c r="C17" i="33"/>
  <c r="C6" i="33"/>
  <c r="C12" i="33" l="1"/>
  <c r="C13" i="33" s="1"/>
  <c r="F20" i="32"/>
  <c r="E23" i="32" s="1"/>
  <c r="C16" i="33" s="1"/>
  <c r="B50" i="32" l="1"/>
  <c r="C15" i="33"/>
  <c r="C30" i="33" s="1"/>
  <c r="C31" i="33" s="1"/>
  <c r="B50" i="31"/>
  <c r="E29" i="31"/>
  <c r="E28" i="31"/>
  <c r="B48" i="30" l="1"/>
  <c r="F20" i="31" l="1"/>
  <c r="E23" i="31" s="1"/>
  <c r="B51" i="31" l="1"/>
  <c r="B46" i="30"/>
  <c r="F20" i="30"/>
  <c r="E22" i="30" s="1"/>
  <c r="E23" i="30" l="1"/>
  <c r="E32" i="29"/>
  <c r="E30" i="30" l="1"/>
  <c r="B49" i="30" s="1"/>
  <c r="B50" i="30" s="1"/>
  <c r="B48" i="31" s="1"/>
  <c r="B52" i="31" s="1"/>
  <c r="B47" i="32" s="1"/>
  <c r="B51" i="32" s="1"/>
  <c r="F20" i="29"/>
  <c r="E22" i="29" s="1"/>
  <c r="E23" i="29" l="1"/>
  <c r="B52" i="29" l="1"/>
  <c r="B53" i="29" s="1"/>
</calcChain>
</file>

<file path=xl/sharedStrings.xml><?xml version="1.0" encoding="utf-8"?>
<sst xmlns="http://schemas.openxmlformats.org/spreadsheetml/2006/main" count="327" uniqueCount="104">
  <si>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</si>
  <si>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</si>
  <si>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</si>
  <si>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</si>
  <si>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</si>
  <si>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</si>
  <si>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</si>
  <si>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</si>
  <si>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</si>
  <si>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</si>
  <si>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</si>
  <si>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</si>
  <si>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</si>
  <si>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</si>
  <si>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</si>
  <si>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</si>
  <si>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</si>
  <si>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</si>
  <si>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</si>
  <si>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</si>
  <si>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</si>
  <si>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</si>
  <si>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</si>
  <si>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</si>
  <si>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Линейная, д. 17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</si>
  <si>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Шишкиной Ольги Васильевны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</si>
  <si>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№19,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№13 от 05.03.2015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</si>
  <si>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№14 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</si>
  <si>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№17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Линейная</t>
    </r>
  </si>
  <si>
    <t>Итого:</t>
  </si>
  <si>
    <t>1 квартал</t>
  </si>
  <si>
    <t>руб.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</si>
  <si>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Собственниеи МКД, в лице председателя совета дома Шишкиной О.В.</t>
    </r>
  </si>
  <si>
    <t>Настоящий Акт составлен в 2-х экземплярах, имеющий одинаковую юридическую силу, по одному для каждой Стороны.</t>
  </si>
  <si>
    <t>Стоимость материалов</t>
  </si>
  <si>
    <t>Информация для собственников:</t>
  </si>
  <si>
    <t xml:space="preserve">Итого остаток на конец квартала </t>
  </si>
  <si>
    <t>в т.ч. Оплачено + не жилые</t>
  </si>
  <si>
    <t>Работы по содержанию и тек. ремонту</t>
  </si>
  <si>
    <t xml:space="preserve">Расходы по управлению МКД </t>
  </si>
  <si>
    <t>Остаток на начало квартала</t>
  </si>
  <si>
    <t>определена приложением № 9 к договору</t>
  </si>
  <si>
    <t>Услуги по содержанию многоквартирного дома</t>
  </si>
  <si>
    <t xml:space="preserve">Дератизация и дезинсекция </t>
  </si>
  <si>
    <t>по заявке собственников</t>
  </si>
  <si>
    <t>холодная вода на СОИ</t>
  </si>
  <si>
    <t>электроэнергия на СОИ</t>
  </si>
  <si>
    <t>водоотведение на СОИ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</si>
  <si>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</si>
  <si>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</si>
  <si>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Полив</t>
  </si>
  <si>
    <t>S дома = 2432,9+215,2 (не жилые) = 2648,1м2</t>
  </si>
  <si>
    <t>за 1 квартал 2025 года</t>
  </si>
  <si>
    <t>31.03.2025 г.</t>
  </si>
  <si>
    <t>Поверка ОДПУ ХВС</t>
  </si>
  <si>
    <t>Предъявлено населению 232617,34</t>
  </si>
  <si>
    <t xml:space="preserve">           2. Всего за период с "01" 01 2025 г. по "31" 03 2025 г. выполнено работ (оказано услуг) на общую сумму двести семнадцать тысяч четыреста три рублю 54 копейки.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</si>
  <si>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</si>
  <si>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</si>
  <si>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</si>
  <si>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</si>
  <si>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</si>
  <si>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</si>
  <si>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двести четырнадцать тысяч двести шестьдесят девять рублей 68 копеек</t>
  </si>
  <si>
    <t>Окраска урн (смета)</t>
  </si>
  <si>
    <t>Окраска ограждения полисадника (смета)</t>
  </si>
  <si>
    <t>сентябрь</t>
  </si>
  <si>
    <t>Предъявлено населению 244919,71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</si>
  <si>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</si>
  <si>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</si>
  <si>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</si>
  <si>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</si>
  <si>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Линейная, д. 17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</si>
  <si>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</si>
  <si>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</si>
  <si>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</si>
  <si>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</si>
  <si>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</si>
  <si>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</si>
  <si>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</si>
  <si>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Дератизация, дезинсекция</t>
  </si>
  <si>
    <t>работы по договору, всего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</si>
  <si>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</si>
  <si>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</si>
  <si>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</si>
  <si>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</si>
  <si>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</si>
  <si>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</si>
  <si>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>НА ЛИЦЕВОМ СЧЕТЕ  ЗА  период  с 01.01.2025 г. по 31.12.2025 г.</t>
  </si>
  <si>
    <t>Остаток средств на 01.01.2026</t>
  </si>
  <si>
    <t>Непредвиденные работы 00 ч/ч</t>
  </si>
  <si>
    <t>октябрь</t>
  </si>
  <si>
    <t>Техническое диагностирование ВДГО</t>
  </si>
  <si>
    <t>Предъявлено населению 251665,04</t>
  </si>
  <si>
    <t>Начислено всего 954522,51</t>
  </si>
  <si>
    <t>* холодная вода на СОИ - 16074,94</t>
  </si>
  <si>
    <t>* водоотведение на СОИ- 21613,13</t>
  </si>
  <si>
    <t>* электроэнергия на СОИ- 15315,48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</si>
  <si>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</si>
  <si>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</si>
  <si>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</si>
  <si>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</si>
  <si>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 xml:space="preserve">           2. Всего за период с "01" 07 2025 г. по "30" 09 2025 г. выполнено работ (оказано услуг) на общую сумму двести пятьдесят пять тысяч двести тринадцать рублей 86 копеек</t>
  </si>
  <si>
    <t xml:space="preserve">           2. Всего за период с "01" 10  2025 г. по "31" 12  2025 г.  выполнено работ (оказано услуг) на общую сумму двести тридцать пять тысяч двести пятьдесят девять рублей 73 копейки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</si>
</sst>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2" fillId="0" borderId="0"/>
    <xf numFmtId="165" fontId="14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6" fillId="0" borderId="0" xfId="0" applyFont="1"/>
    <xf numFmtId="43" fontId="6" fillId="0" borderId="0" xfId="0" applyNumberFormat="1" applyFont="1"/>
    <xf numFmtId="0" fontId="10" fillId="0" borderId="0" xfId="0" applyFont="1"/>
    <xf numFmtId="164" fontId="6" fillId="0" borderId="0" xfId="1" applyNumberFormat="1" applyFont="1"/>
    <xf numFmtId="164" fontId="3" fillId="0" borderId="0" xfId="1" applyNumberFormat="1" applyFont="1"/>
    <xf numFmtId="43" fontId="3" fillId="0" borderId="0" xfId="0" applyNumberFormat="1" applyFont="1"/>
    <xf numFmtId="164" fontId="6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39" fontId="3" fillId="0" borderId="1" xfId="1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164" fontId="3" fillId="0" borderId="0" xfId="0" applyNumberFormat="1" applyFont="1"/>
    <xf numFmtId="43" fontId="3" fillId="0" borderId="1" xfId="1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0" fontId="15" fillId="0" borderId="0" xfId="0" applyFont="1"/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7" fillId="0" borderId="5" xfId="0" applyFont="1" applyBorder="1" applyAlignment="1">
      <alignment wrapText="1"/>
    </xf>
    <xf numFmtId="0" fontId="17" fillId="0" borderId="5" xfId="0" applyFont="1" applyFill="1" applyBorder="1" applyAlignment="1">
      <alignment wrapText="1"/>
    </xf>
    <xf numFmtId="0" fontId="18" fillId="0" borderId="0" xfId="0" applyFont="1" applyAlignment="1"/>
    <xf numFmtId="0" fontId="19" fillId="0" borderId="0" xfId="0" applyFont="1"/>
    <xf numFmtId="0" fontId="2" fillId="0" borderId="0" xfId="0" applyFont="1" applyAlignment="1"/>
    <xf numFmtId="49" fontId="2" fillId="0" borderId="1" xfId="0" applyNumberFormat="1" applyFont="1" applyBorder="1"/>
    <xf numFmtId="166" fontId="7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2" fillId="0" borderId="0" xfId="0" applyFont="1" applyAlignment="1">
      <alignment horizontal="left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/>
    <xf numFmtId="43" fontId="2" fillId="2" borderId="1" xfId="1" applyFont="1" applyFill="1" applyBorder="1" applyAlignment="1">
      <alignment horizontal="center"/>
    </xf>
    <xf numFmtId="164" fontId="2" fillId="0" borderId="0" xfId="1" applyNumberFormat="1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4" fontId="2" fillId="0" borderId="0" xfId="0" applyNumberFormat="1" applyFont="1"/>
    <xf numFmtId="0" fontId="2" fillId="0" borderId="0" xfId="0" applyFont="1" applyBorder="1"/>
    <xf numFmtId="0" fontId="2" fillId="0" borderId="6" xfId="0" applyFont="1" applyBorder="1" applyAlignment="1">
      <alignment vertical="center" wrapText="1"/>
    </xf>
    <xf numFmtId="43" fontId="19" fillId="0" borderId="0" xfId="0" applyNumberFormat="1" applyFont="1"/>
    <xf numFmtId="0" fontId="2" fillId="0" borderId="4" xfId="0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43" fontId="2" fillId="0" borderId="1" xfId="1" applyFont="1" applyBorder="1" applyAlignment="1">
      <alignment horizontal="center"/>
    </xf>
    <xf numFmtId="0" fontId="2" fillId="2" borderId="4" xfId="0" applyFont="1" applyFill="1" applyBorder="1" applyAlignment="1">
      <alignment vertical="center" wrapText="1"/>
    </xf>
    <xf numFmtId="43" fontId="2" fillId="2" borderId="1" xfId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/>
    </xf>
    <xf numFmtId="43" fontId="7" fillId="0" borderId="1" xfId="1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164" fontId="7" fillId="0" borderId="1" xfId="1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3" fontId="2" fillId="0" borderId="0" xfId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43" fontId="2" fillId="0" borderId="2" xfId="1" applyFont="1" applyBorder="1" applyAlignment="1">
      <alignment horizontal="left"/>
    </xf>
    <xf numFmtId="164" fontId="2" fillId="0" borderId="0" xfId="1" applyNumberFormat="1" applyFont="1" applyBorder="1" applyAlignment="1">
      <alignment horizontal="center"/>
    </xf>
    <xf numFmtId="39" fontId="3" fillId="0" borderId="0" xfId="0" applyNumberFormat="1" applyFont="1"/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5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49" fontId="2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view="pageBreakPreview" topLeftCell="A20" zoomScaleNormal="100" zoomScaleSheetLayoutView="100" workbookViewId="0">
      <selection activeCell="A30" sqref="A30"/>
    </sheetView>
  </sheetViews>
  <sheetFormatPr defaultColWidth="9.140625" defaultRowHeight="15" x14ac:dyDescent="0.25"/>
  <cols>
    <col min="1" max="1" width="33.42578125" style="2" customWidth="1"/>
    <col min="2" max="2" width="20.5703125" style="2" customWidth="1"/>
    <col min="3" max="3" width="15" style="2" customWidth="1"/>
    <col min="4" max="4" width="13.5703125" style="2" customWidth="1"/>
    <col min="5" max="5" width="14.140625" style="2" customWidth="1"/>
    <col min="6" max="6" width="9.140625" style="2"/>
    <col min="7" max="7" width="12.140625" style="2" bestFit="1" customWidth="1"/>
    <col min="8" max="8" width="15.5703125" style="2" customWidth="1"/>
    <col min="9" max="9" width="9.140625" style="2"/>
    <col min="10" max="10" width="12.140625" style="2" bestFit="1" customWidth="1"/>
    <col min="11" max="16384" width="9.140625" style="2"/>
  </cols>
  <sheetData>
    <row r="1" spans="1:5" ht="15.75" x14ac:dyDescent="0.25">
      <c r="A1" s="88" t="s">
        <v>11</v>
      </c>
      <c r="B1" s="88"/>
      <c r="C1" s="88"/>
      <c r="D1" s="88"/>
      <c r="E1" s="88"/>
    </row>
    <row r="2" spans="1:5" ht="32.25" customHeight="1" x14ac:dyDescent="0.25">
      <c r="A2" s="89" t="s">
        <v>12</v>
      </c>
      <c r="B2" s="90"/>
      <c r="C2" s="90"/>
      <c r="D2" s="90"/>
      <c r="E2" s="90"/>
    </row>
    <row r="3" spans="1:5" x14ac:dyDescent="0.25">
      <c r="A3" s="91" t="s">
        <v>52</v>
      </c>
      <c r="B3" s="91"/>
      <c r="C3" s="91"/>
      <c r="D3" s="91"/>
      <c r="E3" s="91"/>
    </row>
    <row r="4" spans="1:5" s="1" customFormat="1" ht="15.6" customHeight="1" x14ac:dyDescent="0.25">
      <c r="A4" s="19" t="s">
        <v>13</v>
      </c>
      <c r="B4" s="4"/>
      <c r="C4" s="4"/>
      <c r="D4" s="26"/>
      <c r="E4" s="34" t="s">
        <v>53</v>
      </c>
    </row>
    <row r="5" spans="1:5" x14ac:dyDescent="0.25">
      <c r="A5" s="33"/>
      <c r="B5" s="4"/>
      <c r="C5" s="4"/>
      <c r="D5" s="4"/>
      <c r="E5" s="4"/>
    </row>
    <row r="6" spans="1:5" x14ac:dyDescent="0.25">
      <c r="A6" s="78" t="s">
        <v>0</v>
      </c>
      <c r="B6" s="78"/>
      <c r="C6" s="78"/>
      <c r="D6" s="78"/>
      <c r="E6" s="78"/>
    </row>
    <row r="7" spans="1:5" x14ac:dyDescent="0.25">
      <c r="A7" s="92" t="s">
        <v>24</v>
      </c>
      <c r="B7" s="92"/>
      <c r="C7" s="92"/>
      <c r="D7" s="92"/>
      <c r="E7" s="92"/>
    </row>
    <row r="8" spans="1:5" x14ac:dyDescent="0.25">
      <c r="A8" s="84" t="s">
        <v>1</v>
      </c>
      <c r="B8" s="84"/>
      <c r="C8" s="84"/>
      <c r="D8" s="84"/>
      <c r="E8" s="84"/>
    </row>
    <row r="9" spans="1:5" x14ac:dyDescent="0.25">
      <c r="A9" s="78" t="s">
        <v>25</v>
      </c>
      <c r="B9" s="78"/>
      <c r="C9" s="78"/>
      <c r="D9" s="78"/>
      <c r="E9" s="78"/>
    </row>
    <row r="10" spans="1:5" ht="26.25" customHeight="1" x14ac:dyDescent="0.25">
      <c r="A10" s="93" t="s">
        <v>14</v>
      </c>
      <c r="B10" s="94"/>
      <c r="C10" s="94"/>
      <c r="D10" s="94"/>
      <c r="E10" s="94"/>
    </row>
    <row r="11" spans="1:5" ht="30" customHeight="1" x14ac:dyDescent="0.25">
      <c r="A11" s="78" t="s">
        <v>26</v>
      </c>
      <c r="B11" s="78"/>
      <c r="C11" s="78"/>
      <c r="D11" s="78"/>
      <c r="E11" s="78"/>
    </row>
    <row r="12" spans="1:5" ht="18.75" customHeight="1" x14ac:dyDescent="0.25">
      <c r="A12" s="84" t="s">
        <v>15</v>
      </c>
      <c r="B12" s="85"/>
      <c r="C12" s="85"/>
      <c r="D12" s="85"/>
      <c r="E12" s="85"/>
    </row>
    <row r="13" spans="1:5" ht="15.75" customHeight="1" x14ac:dyDescent="0.25">
      <c r="A13" s="78" t="s">
        <v>22</v>
      </c>
      <c r="B13" s="78"/>
      <c r="C13" s="78"/>
      <c r="D13" s="78"/>
      <c r="E13" s="78"/>
    </row>
    <row r="14" spans="1:5" ht="16.5" customHeight="1" x14ac:dyDescent="0.25">
      <c r="A14" s="84" t="s">
        <v>2</v>
      </c>
      <c r="B14" s="85"/>
      <c r="C14" s="85"/>
      <c r="D14" s="85"/>
      <c r="E14" s="85"/>
    </row>
    <row r="15" spans="1:5" ht="18.75" customHeight="1" x14ac:dyDescent="0.25">
      <c r="A15" s="78" t="s">
        <v>48</v>
      </c>
      <c r="B15" s="78"/>
      <c r="C15" s="78"/>
      <c r="D15" s="78"/>
      <c r="E15" s="78"/>
    </row>
    <row r="16" spans="1:5" ht="15.75" customHeight="1" x14ac:dyDescent="0.25">
      <c r="A16" s="84" t="s">
        <v>16</v>
      </c>
      <c r="B16" s="85"/>
      <c r="C16" s="85"/>
      <c r="D16" s="85"/>
      <c r="E16" s="85"/>
    </row>
    <row r="17" spans="1:10" ht="33.75" customHeight="1" x14ac:dyDescent="0.25">
      <c r="A17" s="78" t="s">
        <v>17</v>
      </c>
      <c r="B17" s="78"/>
      <c r="C17" s="78"/>
      <c r="D17" s="78"/>
      <c r="E17" s="78"/>
    </row>
    <row r="18" spans="1:10" ht="66.75" customHeight="1" x14ac:dyDescent="0.25">
      <c r="A18" s="78" t="s">
        <v>27</v>
      </c>
      <c r="B18" s="78"/>
      <c r="C18" s="78"/>
      <c r="D18" s="78"/>
      <c r="E18" s="78"/>
    </row>
    <row r="19" spans="1:10" ht="36" customHeight="1" x14ac:dyDescent="0.25">
      <c r="A19" s="86" t="s">
        <v>28</v>
      </c>
      <c r="B19" s="86"/>
      <c r="C19" s="86"/>
      <c r="D19" s="86"/>
      <c r="E19" s="86"/>
    </row>
    <row r="20" spans="1:10" x14ac:dyDescent="0.25">
      <c r="A20" s="86"/>
      <c r="B20" s="86"/>
      <c r="C20" s="86"/>
      <c r="D20" s="86"/>
      <c r="E20" s="86"/>
      <c r="F20" s="2">
        <f>215.2+2432.9</f>
        <v>2648.1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0" x14ac:dyDescent="0.25">
      <c r="A22" s="25" t="s">
        <v>42</v>
      </c>
      <c r="B22" s="35" t="s">
        <v>41</v>
      </c>
      <c r="C22" s="3" t="s">
        <v>4</v>
      </c>
      <c r="D22" s="3">
        <v>19.02</v>
      </c>
      <c r="E22" s="8">
        <f>D22*F20*G20</f>
        <v>151100.58599999998</v>
      </c>
      <c r="G22" s="16"/>
      <c r="H22" s="16"/>
      <c r="J22" s="16"/>
    </row>
    <row r="23" spans="1:10" x14ac:dyDescent="0.25">
      <c r="A23" s="7" t="s">
        <v>39</v>
      </c>
      <c r="B23" s="35" t="s">
        <v>23</v>
      </c>
      <c r="C23" s="3" t="s">
        <v>4</v>
      </c>
      <c r="D23" s="3">
        <v>6.51</v>
      </c>
      <c r="E23" s="8">
        <f>D23*F20*G20</f>
        <v>51717.392999999996</v>
      </c>
      <c r="G23" s="16"/>
      <c r="H23" s="16"/>
      <c r="J23" s="16"/>
    </row>
    <row r="24" spans="1:10" x14ac:dyDescent="0.25">
      <c r="A24" s="7" t="s">
        <v>43</v>
      </c>
      <c r="B24" s="35" t="s">
        <v>44</v>
      </c>
      <c r="C24" s="3" t="s">
        <v>31</v>
      </c>
      <c r="D24" s="3"/>
      <c r="E24" s="8">
        <v>0</v>
      </c>
      <c r="G24" s="16"/>
      <c r="H24" s="16"/>
      <c r="J24" s="16"/>
    </row>
    <row r="25" spans="1:10" x14ac:dyDescent="0.25">
      <c r="A25" s="7" t="s">
        <v>45</v>
      </c>
      <c r="B25" s="35" t="s">
        <v>30</v>
      </c>
      <c r="C25" s="3" t="s">
        <v>31</v>
      </c>
      <c r="D25" s="3"/>
      <c r="E25" s="20">
        <v>4392.05</v>
      </c>
      <c r="G25" s="16"/>
      <c r="H25" s="16"/>
      <c r="J25" s="16"/>
    </row>
    <row r="26" spans="1:10" x14ac:dyDescent="0.25">
      <c r="A26" s="7" t="s">
        <v>46</v>
      </c>
      <c r="B26" s="35" t="s">
        <v>30</v>
      </c>
      <c r="C26" s="3" t="s">
        <v>31</v>
      </c>
      <c r="D26" s="3"/>
      <c r="E26" s="20">
        <v>2798.37</v>
      </c>
      <c r="F26" s="22"/>
      <c r="G26" s="16"/>
      <c r="H26" s="16"/>
      <c r="J26" s="16"/>
    </row>
    <row r="27" spans="1:10" x14ac:dyDescent="0.25">
      <c r="A27" s="7" t="s">
        <v>47</v>
      </c>
      <c r="B27" s="35" t="s">
        <v>30</v>
      </c>
      <c r="C27" s="3" t="s">
        <v>31</v>
      </c>
      <c r="D27" s="3"/>
      <c r="E27" s="23">
        <v>5729.36</v>
      </c>
      <c r="G27" s="16"/>
      <c r="H27" s="16"/>
      <c r="J27" s="16"/>
    </row>
    <row r="28" spans="1:10" x14ac:dyDescent="0.25">
      <c r="A28" s="7" t="s">
        <v>34</v>
      </c>
      <c r="B28" s="35" t="s">
        <v>30</v>
      </c>
      <c r="C28" s="3" t="s">
        <v>31</v>
      </c>
      <c r="D28" s="3"/>
      <c r="E28" s="8">
        <v>1126.68</v>
      </c>
      <c r="G28" s="16"/>
      <c r="H28" s="16"/>
      <c r="J28" s="16"/>
    </row>
    <row r="29" spans="1:10" x14ac:dyDescent="0.25">
      <c r="A29" s="27" t="s">
        <v>50</v>
      </c>
      <c r="B29" s="35" t="s">
        <v>30</v>
      </c>
      <c r="C29" s="28" t="s">
        <v>31</v>
      </c>
      <c r="D29" s="28"/>
      <c r="E29" s="29">
        <v>39.1</v>
      </c>
      <c r="G29" s="16"/>
      <c r="H29" s="16"/>
      <c r="J29" s="16"/>
    </row>
    <row r="30" spans="1:10" x14ac:dyDescent="0.25">
      <c r="A30" s="25" t="s">
        <v>54</v>
      </c>
      <c r="B30" s="35" t="s">
        <v>30</v>
      </c>
      <c r="C30" s="3" t="s">
        <v>31</v>
      </c>
      <c r="D30" s="3"/>
      <c r="E30" s="30">
        <v>500</v>
      </c>
      <c r="G30" s="16"/>
      <c r="H30" s="16"/>
      <c r="J30" s="16"/>
    </row>
    <row r="31" spans="1:10" x14ac:dyDescent="0.25">
      <c r="A31" s="25"/>
      <c r="B31" s="35"/>
      <c r="C31" s="3"/>
      <c r="D31" s="3"/>
      <c r="E31" s="30"/>
      <c r="G31" s="16"/>
      <c r="H31" s="16"/>
      <c r="J31" s="16"/>
    </row>
    <row r="32" spans="1:10" s="11" customFormat="1" ht="14.25" x14ac:dyDescent="0.2">
      <c r="A32" s="24" t="s">
        <v>29</v>
      </c>
      <c r="B32" s="21"/>
      <c r="C32" s="9"/>
      <c r="D32" s="21"/>
      <c r="E32" s="10">
        <f>SUM(E22:E31)</f>
        <v>217403.53899999996</v>
      </c>
    </row>
    <row r="34" spans="1:8" ht="33" customHeight="1" x14ac:dyDescent="0.25">
      <c r="A34" s="87" t="s">
        <v>56</v>
      </c>
      <c r="B34" s="87"/>
      <c r="C34" s="87"/>
      <c r="D34" s="87"/>
      <c r="E34" s="87"/>
    </row>
    <row r="35" spans="1:8" ht="30.6" customHeight="1" x14ac:dyDescent="0.25">
      <c r="A35" s="78" t="s">
        <v>21</v>
      </c>
      <c r="B35" s="78"/>
      <c r="C35" s="78"/>
      <c r="D35" s="78"/>
      <c r="E35" s="78"/>
    </row>
    <row r="36" spans="1:8" x14ac:dyDescent="0.25">
      <c r="A36" s="78" t="s">
        <v>20</v>
      </c>
      <c r="B36" s="78"/>
      <c r="C36" s="78"/>
      <c r="D36" s="78"/>
      <c r="E36" s="78"/>
      <c r="F36" s="11"/>
      <c r="G36" s="11"/>
      <c r="H36" s="12"/>
    </row>
    <row r="37" spans="1:8" ht="30" customHeight="1" x14ac:dyDescent="0.25">
      <c r="A37" s="78" t="s">
        <v>33</v>
      </c>
      <c r="B37" s="78"/>
      <c r="C37" s="78"/>
      <c r="D37" s="78"/>
      <c r="E37" s="78"/>
    </row>
    <row r="38" spans="1:8" x14ac:dyDescent="0.25">
      <c r="A38" s="78" t="s">
        <v>18</v>
      </c>
      <c r="B38" s="78"/>
      <c r="C38" s="78"/>
      <c r="D38" s="78"/>
      <c r="E38" s="78"/>
    </row>
    <row r="39" spans="1:8" x14ac:dyDescent="0.25">
      <c r="A39" s="83" t="s">
        <v>5</v>
      </c>
      <c r="B39" s="83"/>
      <c r="C39" s="83"/>
      <c r="D39" s="83"/>
      <c r="E39" s="83"/>
    </row>
    <row r="40" spans="1:8" x14ac:dyDescent="0.25">
      <c r="A40" s="78" t="s">
        <v>18</v>
      </c>
      <c r="B40" s="78"/>
      <c r="C40" s="78"/>
      <c r="D40" s="78"/>
      <c r="E40" s="78"/>
    </row>
    <row r="41" spans="1:8" x14ac:dyDescent="0.25">
      <c r="A41" s="79" t="s">
        <v>49</v>
      </c>
      <c r="B41" s="79"/>
      <c r="C41" s="79"/>
      <c r="D41" s="79"/>
      <c r="E41" s="5"/>
    </row>
    <row r="42" spans="1:8" x14ac:dyDescent="0.25">
      <c r="B42" s="80" t="s">
        <v>19</v>
      </c>
      <c r="C42" s="80"/>
      <c r="D42" s="80"/>
      <c r="E42" s="6" t="s">
        <v>6</v>
      </c>
    </row>
    <row r="43" spans="1:8" x14ac:dyDescent="0.25">
      <c r="A43" s="32"/>
      <c r="B43" s="32"/>
      <c r="C43" s="32"/>
      <c r="D43" s="32"/>
      <c r="E43" s="32"/>
    </row>
    <row r="44" spans="1:8" x14ac:dyDescent="0.25">
      <c r="A44" s="81" t="s">
        <v>32</v>
      </c>
      <c r="B44" s="81"/>
      <c r="C44" s="81"/>
      <c r="D44" s="81"/>
      <c r="E44" s="5"/>
    </row>
    <row r="45" spans="1:8" x14ac:dyDescent="0.25">
      <c r="B45" s="82" t="s">
        <v>19</v>
      </c>
      <c r="C45" s="82"/>
      <c r="D45" s="82"/>
      <c r="E45" s="6" t="s">
        <v>6</v>
      </c>
    </row>
    <row r="46" spans="1:8" x14ac:dyDescent="0.25">
      <c r="A46" s="31" t="s">
        <v>51</v>
      </c>
    </row>
    <row r="47" spans="1:8" x14ac:dyDescent="0.25">
      <c r="A47" s="11" t="s">
        <v>35</v>
      </c>
    </row>
    <row r="48" spans="1:8" x14ac:dyDescent="0.25">
      <c r="A48" s="2" t="s">
        <v>40</v>
      </c>
      <c r="B48" s="14">
        <v>7774.41</v>
      </c>
    </row>
    <row r="49" spans="1:2" x14ac:dyDescent="0.25">
      <c r="A49" s="2" t="s">
        <v>55</v>
      </c>
      <c r="B49" s="15"/>
    </row>
    <row r="50" spans="1:2" x14ac:dyDescent="0.25">
      <c r="A50" s="2" t="s">
        <v>37</v>
      </c>
      <c r="B50" s="15">
        <v>228189.72</v>
      </c>
    </row>
    <row r="51" spans="1:2" x14ac:dyDescent="0.25">
      <c r="B51" s="15"/>
    </row>
    <row r="52" spans="1:2" x14ac:dyDescent="0.25">
      <c r="A52" s="2" t="s">
        <v>38</v>
      </c>
      <c r="B52" s="15">
        <f>E32</f>
        <v>217403.53899999996</v>
      </c>
    </row>
    <row r="53" spans="1:2" x14ac:dyDescent="0.25">
      <c r="A53" s="13" t="s">
        <v>36</v>
      </c>
      <c r="B53" s="17">
        <f>B48+B50+B51-B52</f>
        <v>18560.591000000044</v>
      </c>
    </row>
    <row r="55" spans="1:2" x14ac:dyDescent="0.25">
      <c r="B55" s="2">
        <v>7774.41</v>
      </c>
    </row>
    <row r="60" spans="1:2" x14ac:dyDescent="0.25">
      <c r="B60" s="18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9:E39"/>
    <mergeCell ref="A15:E15"/>
    <mergeCell ref="A16:E16"/>
    <mergeCell ref="A17:E17"/>
    <mergeCell ref="A18:E18"/>
    <mergeCell ref="A19:E19"/>
    <mergeCell ref="A20:E20"/>
    <mergeCell ref="A34:E34"/>
    <mergeCell ref="A35:E35"/>
    <mergeCell ref="A36:E36"/>
    <mergeCell ref="A37:E37"/>
    <mergeCell ref="A38:E38"/>
    <mergeCell ref="A40:E40"/>
    <mergeCell ref="A41:D41"/>
    <mergeCell ref="B42:D42"/>
    <mergeCell ref="A44:D44"/>
    <mergeCell ref="B45:D4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topLeftCell="A22" zoomScaleNormal="100" zoomScaleSheetLayoutView="100" workbookViewId="0">
      <selection activeCell="A32" sqref="A32:E32"/>
    </sheetView>
  </sheetViews>
  <sheetFormatPr defaultColWidth="9.140625" defaultRowHeight="15" x14ac:dyDescent="0.25"/>
  <cols>
    <col min="1" max="1" width="33.42578125" style="2" customWidth="1"/>
    <col min="2" max="2" width="20.5703125" style="2" customWidth="1"/>
    <col min="3" max="3" width="15" style="2" customWidth="1"/>
    <col min="4" max="4" width="13.5703125" style="2" customWidth="1"/>
    <col min="5" max="5" width="14.140625" style="2" customWidth="1"/>
    <col min="6" max="6" width="9.140625" style="2"/>
    <col min="7" max="7" width="12.140625" style="2" bestFit="1" customWidth="1"/>
    <col min="8" max="8" width="15.5703125" style="2" customWidth="1"/>
    <col min="9" max="9" width="9.140625" style="2"/>
    <col min="10" max="10" width="12.140625" style="2" bestFit="1" customWidth="1"/>
    <col min="11" max="16384" width="9.140625" style="2"/>
  </cols>
  <sheetData>
    <row r="1" spans="1:5" ht="15.75" x14ac:dyDescent="0.25">
      <c r="A1" s="88" t="s">
        <v>11</v>
      </c>
      <c r="B1" s="88"/>
      <c r="C1" s="88"/>
      <c r="D1" s="88"/>
      <c r="E1" s="88"/>
    </row>
    <row r="2" spans="1:5" ht="32.25" customHeight="1" x14ac:dyDescent="0.25">
      <c r="A2" s="89" t="s">
        <v>12</v>
      </c>
      <c r="B2" s="90"/>
      <c r="C2" s="90"/>
      <c r="D2" s="90"/>
      <c r="E2" s="90"/>
    </row>
    <row r="3" spans="1:5" x14ac:dyDescent="0.25">
      <c r="A3" s="91" t="s">
        <v>57</v>
      </c>
      <c r="B3" s="91"/>
      <c r="C3" s="91"/>
      <c r="D3" s="91"/>
      <c r="E3" s="91"/>
    </row>
    <row r="4" spans="1:5" s="1" customFormat="1" ht="15.6" customHeight="1" x14ac:dyDescent="0.25">
      <c r="A4" s="19" t="s">
        <v>13</v>
      </c>
      <c r="B4" s="4"/>
      <c r="C4" s="4"/>
      <c r="D4" s="26"/>
      <c r="E4" s="34" t="s">
        <v>58</v>
      </c>
    </row>
    <row r="5" spans="1:5" x14ac:dyDescent="0.25">
      <c r="A5" s="37"/>
      <c r="B5" s="4"/>
      <c r="C5" s="4"/>
      <c r="D5" s="4"/>
      <c r="E5" s="4"/>
    </row>
    <row r="6" spans="1:5" x14ac:dyDescent="0.25">
      <c r="A6" s="78" t="s">
        <v>0</v>
      </c>
      <c r="B6" s="78"/>
      <c r="C6" s="78"/>
      <c r="D6" s="78"/>
      <c r="E6" s="78"/>
    </row>
    <row r="7" spans="1:5" x14ac:dyDescent="0.25">
      <c r="A7" s="92" t="s">
        <v>24</v>
      </c>
      <c r="B7" s="92"/>
      <c r="C7" s="92"/>
      <c r="D7" s="92"/>
      <c r="E7" s="92"/>
    </row>
    <row r="8" spans="1:5" x14ac:dyDescent="0.25">
      <c r="A8" s="84" t="s">
        <v>1</v>
      </c>
      <c r="B8" s="84"/>
      <c r="C8" s="84"/>
      <c r="D8" s="84"/>
      <c r="E8" s="84"/>
    </row>
    <row r="9" spans="1:5" x14ac:dyDescent="0.25">
      <c r="A9" s="78" t="s">
        <v>25</v>
      </c>
      <c r="B9" s="78"/>
      <c r="C9" s="78"/>
      <c r="D9" s="78"/>
      <c r="E9" s="78"/>
    </row>
    <row r="10" spans="1:5" ht="26.25" customHeight="1" x14ac:dyDescent="0.25">
      <c r="A10" s="93" t="s">
        <v>14</v>
      </c>
      <c r="B10" s="94"/>
      <c r="C10" s="94"/>
      <c r="D10" s="94"/>
      <c r="E10" s="94"/>
    </row>
    <row r="11" spans="1:5" ht="30" customHeight="1" x14ac:dyDescent="0.25">
      <c r="A11" s="78" t="s">
        <v>26</v>
      </c>
      <c r="B11" s="78"/>
      <c r="C11" s="78"/>
      <c r="D11" s="78"/>
      <c r="E11" s="78"/>
    </row>
    <row r="12" spans="1:5" ht="18.75" customHeight="1" x14ac:dyDescent="0.25">
      <c r="A12" s="84" t="s">
        <v>15</v>
      </c>
      <c r="B12" s="85"/>
      <c r="C12" s="85"/>
      <c r="D12" s="85"/>
      <c r="E12" s="85"/>
    </row>
    <row r="13" spans="1:5" ht="15.75" customHeight="1" x14ac:dyDescent="0.25">
      <c r="A13" s="78" t="s">
        <v>22</v>
      </c>
      <c r="B13" s="78"/>
      <c r="C13" s="78"/>
      <c r="D13" s="78"/>
      <c r="E13" s="78"/>
    </row>
    <row r="14" spans="1:5" ht="16.5" customHeight="1" x14ac:dyDescent="0.25">
      <c r="A14" s="84" t="s">
        <v>2</v>
      </c>
      <c r="B14" s="85"/>
      <c r="C14" s="85"/>
      <c r="D14" s="85"/>
      <c r="E14" s="85"/>
    </row>
    <row r="15" spans="1:5" ht="18.75" customHeight="1" x14ac:dyDescent="0.25">
      <c r="A15" s="78" t="s">
        <v>48</v>
      </c>
      <c r="B15" s="78"/>
      <c r="C15" s="78"/>
      <c r="D15" s="78"/>
      <c r="E15" s="78"/>
    </row>
    <row r="16" spans="1:5" ht="15.75" customHeight="1" x14ac:dyDescent="0.25">
      <c r="A16" s="84" t="s">
        <v>16</v>
      </c>
      <c r="B16" s="85"/>
      <c r="C16" s="85"/>
      <c r="D16" s="85"/>
      <c r="E16" s="85"/>
    </row>
    <row r="17" spans="1:10" ht="33.75" customHeight="1" x14ac:dyDescent="0.25">
      <c r="A17" s="78" t="s">
        <v>17</v>
      </c>
      <c r="B17" s="78"/>
      <c r="C17" s="78"/>
      <c r="D17" s="78"/>
      <c r="E17" s="78"/>
    </row>
    <row r="18" spans="1:10" ht="66.75" customHeight="1" x14ac:dyDescent="0.25">
      <c r="A18" s="78" t="s">
        <v>27</v>
      </c>
      <c r="B18" s="78"/>
      <c r="C18" s="78"/>
      <c r="D18" s="78"/>
      <c r="E18" s="78"/>
    </row>
    <row r="19" spans="1:10" ht="36" customHeight="1" x14ac:dyDescent="0.25">
      <c r="A19" s="86" t="s">
        <v>28</v>
      </c>
      <c r="B19" s="86"/>
      <c r="C19" s="86"/>
      <c r="D19" s="86"/>
      <c r="E19" s="86"/>
    </row>
    <row r="20" spans="1:10" x14ac:dyDescent="0.25">
      <c r="A20" s="86"/>
      <c r="B20" s="86"/>
      <c r="C20" s="86"/>
      <c r="D20" s="86"/>
      <c r="E20" s="86"/>
      <c r="F20" s="2">
        <f>215.2+2432.9</f>
        <v>2648.1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0" x14ac:dyDescent="0.25">
      <c r="A22" s="25" t="s">
        <v>42</v>
      </c>
      <c r="B22" s="35" t="s">
        <v>41</v>
      </c>
      <c r="C22" s="3" t="s">
        <v>4</v>
      </c>
      <c r="D22" s="3">
        <v>18.09</v>
      </c>
      <c r="E22" s="8">
        <f>D22*F20*G20+7388.2</f>
        <v>151100.587</v>
      </c>
      <c r="G22" s="16"/>
      <c r="H22" s="16"/>
      <c r="J22" s="16"/>
    </row>
    <row r="23" spans="1:10" x14ac:dyDescent="0.25">
      <c r="A23" s="7" t="s">
        <v>39</v>
      </c>
      <c r="B23" s="35" t="s">
        <v>23</v>
      </c>
      <c r="C23" s="3" t="s">
        <v>4</v>
      </c>
      <c r="D23" s="3">
        <v>6.51</v>
      </c>
      <c r="E23" s="8">
        <f>D23*F20*G20</f>
        <v>51717.392999999996</v>
      </c>
      <c r="G23" s="16"/>
      <c r="H23" s="16"/>
      <c r="J23" s="16"/>
    </row>
    <row r="24" spans="1:10" x14ac:dyDescent="0.25">
      <c r="A24" s="7" t="s">
        <v>43</v>
      </c>
      <c r="B24" s="35" t="s">
        <v>44</v>
      </c>
      <c r="C24" s="3" t="s">
        <v>31</v>
      </c>
      <c r="D24" s="3"/>
      <c r="E24" s="8">
        <v>0</v>
      </c>
      <c r="G24" s="16"/>
      <c r="H24" s="16"/>
      <c r="J24" s="16"/>
    </row>
    <row r="25" spans="1:10" x14ac:dyDescent="0.25">
      <c r="A25" s="7" t="s">
        <v>45</v>
      </c>
      <c r="B25" s="35" t="s">
        <v>59</v>
      </c>
      <c r="C25" s="3" t="s">
        <v>31</v>
      </c>
      <c r="D25" s="3"/>
      <c r="E25" s="20">
        <v>2914.99</v>
      </c>
      <c r="G25" s="16"/>
      <c r="H25" s="16"/>
      <c r="J25" s="16"/>
    </row>
    <row r="26" spans="1:10" x14ac:dyDescent="0.25">
      <c r="A26" s="7" t="s">
        <v>46</v>
      </c>
      <c r="B26" s="35" t="s">
        <v>59</v>
      </c>
      <c r="C26" s="3" t="s">
        <v>31</v>
      </c>
      <c r="D26" s="3"/>
      <c r="E26" s="20">
        <v>2461.69</v>
      </c>
      <c r="F26" s="22"/>
      <c r="G26" s="16"/>
      <c r="H26" s="16"/>
      <c r="J26" s="16"/>
    </row>
    <row r="27" spans="1:10" x14ac:dyDescent="0.25">
      <c r="A27" s="7" t="s">
        <v>47</v>
      </c>
      <c r="B27" s="35" t="s">
        <v>59</v>
      </c>
      <c r="C27" s="3" t="s">
        <v>31</v>
      </c>
      <c r="D27" s="3"/>
      <c r="E27" s="23">
        <v>3802.58</v>
      </c>
      <c r="G27" s="16"/>
      <c r="H27" s="16"/>
      <c r="J27" s="16"/>
    </row>
    <row r="28" spans="1:10" x14ac:dyDescent="0.25">
      <c r="A28" s="7" t="s">
        <v>34</v>
      </c>
      <c r="B28" s="35" t="s">
        <v>59</v>
      </c>
      <c r="C28" s="3" t="s">
        <v>31</v>
      </c>
      <c r="D28" s="3"/>
      <c r="E28" s="8">
        <v>2076.96</v>
      </c>
      <c r="G28" s="16"/>
      <c r="H28" s="16"/>
      <c r="J28" s="16"/>
    </row>
    <row r="29" spans="1:10" x14ac:dyDescent="0.25">
      <c r="A29" s="27" t="s">
        <v>50</v>
      </c>
      <c r="B29" s="35" t="s">
        <v>59</v>
      </c>
      <c r="C29" s="28" t="s">
        <v>31</v>
      </c>
      <c r="D29" s="28"/>
      <c r="E29" s="29">
        <v>195.48</v>
      </c>
      <c r="G29" s="16"/>
      <c r="H29" s="16"/>
      <c r="J29" s="16"/>
    </row>
    <row r="30" spans="1:10" s="11" customFormat="1" ht="14.25" x14ac:dyDescent="0.2">
      <c r="A30" s="24" t="s">
        <v>29</v>
      </c>
      <c r="B30" s="21"/>
      <c r="C30" s="9"/>
      <c r="D30" s="21"/>
      <c r="E30" s="10">
        <f>SUM(E22:E29)</f>
        <v>214269.67999999996</v>
      </c>
    </row>
    <row r="32" spans="1:10" ht="33" customHeight="1" x14ac:dyDescent="0.25">
      <c r="A32" s="87" t="s">
        <v>63</v>
      </c>
      <c r="B32" s="87"/>
      <c r="C32" s="87"/>
      <c r="D32" s="87"/>
      <c r="E32" s="87"/>
    </row>
    <row r="33" spans="1:8" ht="30.6" customHeight="1" x14ac:dyDescent="0.25">
      <c r="A33" s="78" t="s">
        <v>21</v>
      </c>
      <c r="B33" s="78"/>
      <c r="C33" s="78"/>
      <c r="D33" s="78"/>
      <c r="E33" s="78"/>
    </row>
    <row r="34" spans="1:8" x14ac:dyDescent="0.25">
      <c r="A34" s="78" t="s">
        <v>20</v>
      </c>
      <c r="B34" s="78"/>
      <c r="C34" s="78"/>
      <c r="D34" s="78"/>
      <c r="E34" s="78"/>
      <c r="F34" s="11"/>
      <c r="G34" s="11"/>
      <c r="H34" s="12"/>
    </row>
    <row r="35" spans="1:8" ht="30" customHeight="1" x14ac:dyDescent="0.25">
      <c r="A35" s="78" t="s">
        <v>33</v>
      </c>
      <c r="B35" s="78"/>
      <c r="C35" s="78"/>
      <c r="D35" s="78"/>
      <c r="E35" s="78"/>
    </row>
    <row r="36" spans="1:8" x14ac:dyDescent="0.25">
      <c r="A36" s="78" t="s">
        <v>18</v>
      </c>
      <c r="B36" s="78"/>
      <c r="C36" s="78"/>
      <c r="D36" s="78"/>
      <c r="E36" s="78"/>
    </row>
    <row r="37" spans="1:8" x14ac:dyDescent="0.25">
      <c r="A37" s="83" t="s">
        <v>5</v>
      </c>
      <c r="B37" s="83"/>
      <c r="C37" s="83"/>
      <c r="D37" s="83"/>
      <c r="E37" s="83"/>
    </row>
    <row r="38" spans="1:8" x14ac:dyDescent="0.25">
      <c r="A38" s="78" t="s">
        <v>18</v>
      </c>
      <c r="B38" s="78"/>
      <c r="C38" s="78"/>
      <c r="D38" s="78"/>
      <c r="E38" s="78"/>
    </row>
    <row r="39" spans="1:8" x14ac:dyDescent="0.25">
      <c r="A39" s="79" t="s">
        <v>49</v>
      </c>
      <c r="B39" s="79"/>
      <c r="C39" s="79"/>
      <c r="D39" s="79"/>
      <c r="E39" s="5"/>
    </row>
    <row r="40" spans="1:8" x14ac:dyDescent="0.25">
      <c r="B40" s="80" t="s">
        <v>19</v>
      </c>
      <c r="C40" s="80"/>
      <c r="D40" s="80"/>
      <c r="E40" s="6" t="s">
        <v>6</v>
      </c>
    </row>
    <row r="41" spans="1:8" x14ac:dyDescent="0.25">
      <c r="A41" s="36"/>
      <c r="B41" s="36"/>
      <c r="C41" s="36"/>
      <c r="D41" s="36"/>
      <c r="E41" s="36"/>
    </row>
    <row r="42" spans="1:8" x14ac:dyDescent="0.25">
      <c r="A42" s="81" t="s">
        <v>32</v>
      </c>
      <c r="B42" s="81"/>
      <c r="C42" s="81"/>
      <c r="D42" s="81"/>
      <c r="E42" s="5"/>
    </row>
    <row r="43" spans="1:8" x14ac:dyDescent="0.25">
      <c r="B43" s="82" t="s">
        <v>19</v>
      </c>
      <c r="C43" s="82"/>
      <c r="D43" s="82"/>
      <c r="E43" s="6" t="s">
        <v>6</v>
      </c>
    </row>
    <row r="44" spans="1:8" x14ac:dyDescent="0.25">
      <c r="A44" s="31" t="s">
        <v>51</v>
      </c>
    </row>
    <row r="45" spans="1:8" x14ac:dyDescent="0.25">
      <c r="A45" s="11" t="s">
        <v>35</v>
      </c>
    </row>
    <row r="46" spans="1:8" x14ac:dyDescent="0.25">
      <c r="A46" s="2" t="s">
        <v>40</v>
      </c>
      <c r="B46" s="14">
        <f>'1кв'!B53</f>
        <v>18560.591000000044</v>
      </c>
    </row>
    <row r="47" spans="1:8" x14ac:dyDescent="0.25">
      <c r="A47" s="2" t="s">
        <v>55</v>
      </c>
      <c r="B47" s="15"/>
    </row>
    <row r="48" spans="1:8" x14ac:dyDescent="0.25">
      <c r="A48" s="2" t="s">
        <v>37</v>
      </c>
      <c r="B48" s="15">
        <f>230549.45-11.65</f>
        <v>230537.80000000002</v>
      </c>
    </row>
    <row r="49" spans="1:2" x14ac:dyDescent="0.25">
      <c r="A49" s="2" t="s">
        <v>38</v>
      </c>
      <c r="B49" s="15">
        <f>E30</f>
        <v>214269.67999999996</v>
      </c>
    </row>
    <row r="50" spans="1:2" x14ac:dyDescent="0.25">
      <c r="A50" s="13" t="s">
        <v>36</v>
      </c>
      <c r="B50" s="17">
        <f>B46+B48-B49</f>
        <v>34828.711000000098</v>
      </c>
    </row>
    <row r="57" spans="1:2" x14ac:dyDescent="0.25">
      <c r="B57" s="18"/>
    </row>
  </sheetData>
  <mergeCells count="29">
    <mergeCell ref="A38:E38"/>
    <mergeCell ref="A39:D39"/>
    <mergeCell ref="B40:D40"/>
    <mergeCell ref="A42:D42"/>
    <mergeCell ref="B43:D43"/>
    <mergeCell ref="A37:E37"/>
    <mergeCell ref="A15:E15"/>
    <mergeCell ref="A16:E16"/>
    <mergeCell ref="A17:E17"/>
    <mergeCell ref="A18:E18"/>
    <mergeCell ref="A19:E19"/>
    <mergeCell ref="A20:E20"/>
    <mergeCell ref="A32:E32"/>
    <mergeCell ref="A33:E33"/>
    <mergeCell ref="A34:E34"/>
    <mergeCell ref="A35:E35"/>
    <mergeCell ref="A36:E36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topLeftCell="A22" zoomScaleNormal="100" zoomScaleSheetLayoutView="100" workbookViewId="0">
      <selection activeCell="E22" sqref="E22"/>
    </sheetView>
  </sheetViews>
  <sheetFormatPr defaultColWidth="9.140625" defaultRowHeight="15" x14ac:dyDescent="0.25"/>
  <cols>
    <col min="1" max="1" width="33.42578125" style="2" customWidth="1"/>
    <col min="2" max="2" width="20.5703125" style="2" customWidth="1"/>
    <col min="3" max="3" width="15" style="2" customWidth="1"/>
    <col min="4" max="4" width="13.5703125" style="2" customWidth="1"/>
    <col min="5" max="5" width="14.140625" style="2" customWidth="1"/>
    <col min="6" max="6" width="9.140625" style="2"/>
    <col min="7" max="7" width="12.140625" style="2" bestFit="1" customWidth="1"/>
    <col min="8" max="8" width="15.5703125" style="2" customWidth="1"/>
    <col min="9" max="9" width="9.140625" style="2"/>
    <col min="10" max="10" width="12.140625" style="2" bestFit="1" customWidth="1"/>
    <col min="11" max="16384" width="9.140625" style="2"/>
  </cols>
  <sheetData>
    <row r="1" spans="1:5" ht="15.75" x14ac:dyDescent="0.25">
      <c r="A1" s="88" t="s">
        <v>11</v>
      </c>
      <c r="B1" s="88"/>
      <c r="C1" s="88"/>
      <c r="D1" s="88"/>
      <c r="E1" s="88"/>
    </row>
    <row r="2" spans="1:5" ht="32.25" customHeight="1" x14ac:dyDescent="0.25">
      <c r="A2" s="89" t="s">
        <v>12</v>
      </c>
      <c r="B2" s="90"/>
      <c r="C2" s="90"/>
      <c r="D2" s="90"/>
      <c r="E2" s="90"/>
    </row>
    <row r="3" spans="1:5" x14ac:dyDescent="0.25">
      <c r="A3" s="91" t="s">
        <v>60</v>
      </c>
      <c r="B3" s="91"/>
      <c r="C3" s="91"/>
      <c r="D3" s="91"/>
      <c r="E3" s="91"/>
    </row>
    <row r="4" spans="1:5" s="1" customFormat="1" ht="15.6" customHeight="1" x14ac:dyDescent="0.25">
      <c r="A4" s="19" t="s">
        <v>13</v>
      </c>
      <c r="B4" s="4"/>
      <c r="C4" s="4"/>
      <c r="D4" s="26"/>
      <c r="E4" s="34" t="s">
        <v>61</v>
      </c>
    </row>
    <row r="5" spans="1:5" x14ac:dyDescent="0.25">
      <c r="A5" s="39"/>
      <c r="B5" s="4"/>
      <c r="C5" s="4"/>
      <c r="D5" s="4"/>
      <c r="E5" s="4"/>
    </row>
    <row r="6" spans="1:5" x14ac:dyDescent="0.25">
      <c r="A6" s="78" t="s">
        <v>0</v>
      </c>
      <c r="B6" s="78"/>
      <c r="C6" s="78"/>
      <c r="D6" s="78"/>
      <c r="E6" s="78"/>
    </row>
    <row r="7" spans="1:5" x14ac:dyDescent="0.25">
      <c r="A7" s="92" t="s">
        <v>24</v>
      </c>
      <c r="B7" s="92"/>
      <c r="C7" s="92"/>
      <c r="D7" s="92"/>
      <c r="E7" s="92"/>
    </row>
    <row r="8" spans="1:5" x14ac:dyDescent="0.25">
      <c r="A8" s="84" t="s">
        <v>1</v>
      </c>
      <c r="B8" s="84"/>
      <c r="C8" s="84"/>
      <c r="D8" s="84"/>
      <c r="E8" s="84"/>
    </row>
    <row r="9" spans="1:5" x14ac:dyDescent="0.25">
      <c r="A9" s="78" t="s">
        <v>25</v>
      </c>
      <c r="B9" s="78"/>
      <c r="C9" s="78"/>
      <c r="D9" s="78"/>
      <c r="E9" s="78"/>
    </row>
    <row r="10" spans="1:5" ht="26.25" customHeight="1" x14ac:dyDescent="0.25">
      <c r="A10" s="93" t="s">
        <v>14</v>
      </c>
      <c r="B10" s="94"/>
      <c r="C10" s="94"/>
      <c r="D10" s="94"/>
      <c r="E10" s="94"/>
    </row>
    <row r="11" spans="1:5" ht="30" customHeight="1" x14ac:dyDescent="0.25">
      <c r="A11" s="78" t="s">
        <v>26</v>
      </c>
      <c r="B11" s="78"/>
      <c r="C11" s="78"/>
      <c r="D11" s="78"/>
      <c r="E11" s="78"/>
    </row>
    <row r="12" spans="1:5" ht="18.75" customHeight="1" x14ac:dyDescent="0.25">
      <c r="A12" s="84" t="s">
        <v>15</v>
      </c>
      <c r="B12" s="85"/>
      <c r="C12" s="85"/>
      <c r="D12" s="85"/>
      <c r="E12" s="85"/>
    </row>
    <row r="13" spans="1:5" ht="15.75" customHeight="1" x14ac:dyDescent="0.25">
      <c r="A13" s="78" t="s">
        <v>22</v>
      </c>
      <c r="B13" s="78"/>
      <c r="C13" s="78"/>
      <c r="D13" s="78"/>
      <c r="E13" s="78"/>
    </row>
    <row r="14" spans="1:5" ht="16.5" customHeight="1" x14ac:dyDescent="0.25">
      <c r="A14" s="84" t="s">
        <v>2</v>
      </c>
      <c r="B14" s="85"/>
      <c r="C14" s="85"/>
      <c r="D14" s="85"/>
      <c r="E14" s="85"/>
    </row>
    <row r="15" spans="1:5" ht="18.75" customHeight="1" x14ac:dyDescent="0.25">
      <c r="A15" s="78" t="s">
        <v>48</v>
      </c>
      <c r="B15" s="78"/>
      <c r="C15" s="78"/>
      <c r="D15" s="78"/>
      <c r="E15" s="78"/>
    </row>
    <row r="16" spans="1:5" ht="15.75" customHeight="1" x14ac:dyDescent="0.25">
      <c r="A16" s="84" t="s">
        <v>16</v>
      </c>
      <c r="B16" s="85"/>
      <c r="C16" s="85"/>
      <c r="D16" s="85"/>
      <c r="E16" s="85"/>
    </row>
    <row r="17" spans="1:10" ht="33.75" customHeight="1" x14ac:dyDescent="0.25">
      <c r="A17" s="78" t="s">
        <v>17</v>
      </c>
      <c r="B17" s="78"/>
      <c r="C17" s="78"/>
      <c r="D17" s="78"/>
      <c r="E17" s="78"/>
    </row>
    <row r="18" spans="1:10" ht="66.75" customHeight="1" x14ac:dyDescent="0.25">
      <c r="A18" s="78" t="s">
        <v>27</v>
      </c>
      <c r="B18" s="78"/>
      <c r="C18" s="78"/>
      <c r="D18" s="78"/>
      <c r="E18" s="78"/>
    </row>
    <row r="19" spans="1:10" ht="36" customHeight="1" x14ac:dyDescent="0.25">
      <c r="A19" s="86" t="s">
        <v>28</v>
      </c>
      <c r="B19" s="86"/>
      <c r="C19" s="86"/>
      <c r="D19" s="86"/>
      <c r="E19" s="86"/>
    </row>
    <row r="20" spans="1:10" x14ac:dyDescent="0.25">
      <c r="A20" s="86"/>
      <c r="B20" s="86"/>
      <c r="C20" s="86"/>
      <c r="D20" s="86"/>
      <c r="E20" s="86"/>
      <c r="F20" s="2">
        <f>215.2+2432.9</f>
        <v>2648.1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0" x14ac:dyDescent="0.25">
      <c r="A22" s="25" t="s">
        <v>42</v>
      </c>
      <c r="B22" s="35" t="s">
        <v>41</v>
      </c>
      <c r="C22" s="3" t="s">
        <v>4</v>
      </c>
      <c r="D22" s="3">
        <v>19.809999999999999</v>
      </c>
      <c r="E22" s="8">
        <f>D22*F20*G20</f>
        <v>157376.58299999998</v>
      </c>
      <c r="G22" s="16"/>
      <c r="H22" s="16"/>
      <c r="J22" s="16"/>
    </row>
    <row r="23" spans="1:10" x14ac:dyDescent="0.25">
      <c r="A23" s="7" t="s">
        <v>39</v>
      </c>
      <c r="B23" s="35" t="s">
        <v>23</v>
      </c>
      <c r="C23" s="3" t="s">
        <v>4</v>
      </c>
      <c r="D23" s="3">
        <v>7.13</v>
      </c>
      <c r="E23" s="8">
        <f>D23*F20*G20</f>
        <v>56642.858999999997</v>
      </c>
      <c r="G23" s="16"/>
      <c r="H23" s="16"/>
      <c r="J23" s="16"/>
    </row>
    <row r="24" spans="1:10" x14ac:dyDescent="0.25">
      <c r="A24" s="7" t="s">
        <v>43</v>
      </c>
      <c r="B24" s="35" t="s">
        <v>44</v>
      </c>
      <c r="C24" s="3" t="s">
        <v>31</v>
      </c>
      <c r="D24" s="3"/>
      <c r="E24" s="8">
        <v>0</v>
      </c>
      <c r="G24" s="16"/>
      <c r="H24" s="16"/>
      <c r="J24" s="16"/>
    </row>
    <row r="25" spans="1:10" x14ac:dyDescent="0.25">
      <c r="A25" s="7" t="s">
        <v>45</v>
      </c>
      <c r="B25" s="35" t="s">
        <v>62</v>
      </c>
      <c r="C25" s="3" t="s">
        <v>31</v>
      </c>
      <c r="D25" s="3"/>
      <c r="E25" s="20">
        <v>7009.63</v>
      </c>
      <c r="G25" s="16"/>
      <c r="H25" s="16"/>
      <c r="J25" s="16"/>
    </row>
    <row r="26" spans="1:10" x14ac:dyDescent="0.25">
      <c r="A26" s="7" t="s">
        <v>46</v>
      </c>
      <c r="B26" s="35" t="s">
        <v>62</v>
      </c>
      <c r="C26" s="3" t="s">
        <v>31</v>
      </c>
      <c r="D26" s="3"/>
      <c r="E26" s="20">
        <v>4996.4799999999996</v>
      </c>
      <c r="F26" s="22"/>
      <c r="G26" s="16"/>
      <c r="H26" s="16"/>
      <c r="J26" s="16"/>
    </row>
    <row r="27" spans="1:10" x14ac:dyDescent="0.25">
      <c r="A27" s="7" t="s">
        <v>47</v>
      </c>
      <c r="B27" s="35" t="s">
        <v>62</v>
      </c>
      <c r="C27" s="3" t="s">
        <v>31</v>
      </c>
      <c r="D27" s="3"/>
      <c r="E27" s="23">
        <v>9418.6200000000008</v>
      </c>
      <c r="G27" s="16"/>
      <c r="H27" s="16"/>
      <c r="J27" s="16"/>
    </row>
    <row r="28" spans="1:10" x14ac:dyDescent="0.25">
      <c r="A28" s="7" t="s">
        <v>34</v>
      </c>
      <c r="B28" s="35" t="s">
        <v>62</v>
      </c>
      <c r="C28" s="3" t="s">
        <v>31</v>
      </c>
      <c r="D28" s="3"/>
      <c r="E28" s="8">
        <f>1985.68+2176.36</f>
        <v>4162.04</v>
      </c>
      <c r="G28" s="16"/>
      <c r="H28" s="16"/>
      <c r="J28" s="16"/>
    </row>
    <row r="29" spans="1:10" x14ac:dyDescent="0.25">
      <c r="A29" s="27" t="s">
        <v>50</v>
      </c>
      <c r="B29" s="35" t="s">
        <v>62</v>
      </c>
      <c r="C29" s="28" t="s">
        <v>31</v>
      </c>
      <c r="D29" s="28"/>
      <c r="E29" s="29">
        <f>41.03+41.25+41.03</f>
        <v>123.31</v>
      </c>
      <c r="G29" s="16"/>
      <c r="H29" s="16"/>
      <c r="J29" s="16"/>
    </row>
    <row r="30" spans="1:10" x14ac:dyDescent="0.25">
      <c r="A30" s="42" t="s">
        <v>64</v>
      </c>
      <c r="B30" s="35" t="s">
        <v>66</v>
      </c>
      <c r="C30" s="28" t="s">
        <v>31</v>
      </c>
      <c r="D30" s="28"/>
      <c r="E30" s="29">
        <v>1904.14</v>
      </c>
      <c r="G30" s="16"/>
      <c r="H30" s="16"/>
      <c r="J30" s="16"/>
    </row>
    <row r="31" spans="1:10" ht="30" x14ac:dyDescent="0.25">
      <c r="A31" s="43" t="s">
        <v>65</v>
      </c>
      <c r="B31" s="35" t="s">
        <v>66</v>
      </c>
      <c r="C31" s="28" t="s">
        <v>31</v>
      </c>
      <c r="D31" s="28"/>
      <c r="E31" s="29">
        <v>13580.2</v>
      </c>
      <c r="G31" s="16"/>
      <c r="H31" s="16"/>
      <c r="J31" s="16"/>
    </row>
    <row r="32" spans="1:10" s="11" customFormat="1" ht="14.25" x14ac:dyDescent="0.2">
      <c r="A32" s="24" t="s">
        <v>29</v>
      </c>
      <c r="B32" s="21"/>
      <c r="C32" s="9"/>
      <c r="D32" s="21"/>
      <c r="E32" s="10">
        <f>SUM(E22:E31)</f>
        <v>255213.86200000002</v>
      </c>
    </row>
    <row r="34" spans="1:8" ht="33" customHeight="1" x14ac:dyDescent="0.25">
      <c r="A34" s="87" t="s">
        <v>102</v>
      </c>
      <c r="B34" s="87"/>
      <c r="C34" s="87"/>
      <c r="D34" s="87"/>
      <c r="E34" s="87"/>
    </row>
    <row r="35" spans="1:8" ht="30.6" customHeight="1" x14ac:dyDescent="0.25">
      <c r="A35" s="78" t="s">
        <v>21</v>
      </c>
      <c r="B35" s="78"/>
      <c r="C35" s="78"/>
      <c r="D35" s="78"/>
      <c r="E35" s="78"/>
    </row>
    <row r="36" spans="1:8" x14ac:dyDescent="0.25">
      <c r="A36" s="78" t="s">
        <v>20</v>
      </c>
      <c r="B36" s="78"/>
      <c r="C36" s="78"/>
      <c r="D36" s="78"/>
      <c r="E36" s="78"/>
      <c r="F36" s="11"/>
      <c r="G36" s="11"/>
      <c r="H36" s="12"/>
    </row>
    <row r="37" spans="1:8" ht="30" customHeight="1" x14ac:dyDescent="0.25">
      <c r="A37" s="78" t="s">
        <v>33</v>
      </c>
      <c r="B37" s="78"/>
      <c r="C37" s="78"/>
      <c r="D37" s="78"/>
      <c r="E37" s="78"/>
    </row>
    <row r="38" spans="1:8" x14ac:dyDescent="0.25">
      <c r="A38" s="78" t="s">
        <v>18</v>
      </c>
      <c r="B38" s="78"/>
      <c r="C38" s="78"/>
      <c r="D38" s="78"/>
      <c r="E38" s="78"/>
    </row>
    <row r="39" spans="1:8" x14ac:dyDescent="0.25">
      <c r="A39" s="83" t="s">
        <v>5</v>
      </c>
      <c r="B39" s="83"/>
      <c r="C39" s="83"/>
      <c r="D39" s="83"/>
      <c r="E39" s="83"/>
    </row>
    <row r="40" spans="1:8" x14ac:dyDescent="0.25">
      <c r="A40" s="78" t="s">
        <v>18</v>
      </c>
      <c r="B40" s="78"/>
      <c r="C40" s="78"/>
      <c r="D40" s="78"/>
      <c r="E40" s="78"/>
    </row>
    <row r="41" spans="1:8" x14ac:dyDescent="0.25">
      <c r="A41" s="79" t="s">
        <v>49</v>
      </c>
      <c r="B41" s="79"/>
      <c r="C41" s="79"/>
      <c r="D41" s="79"/>
      <c r="E41" s="5"/>
    </row>
    <row r="42" spans="1:8" x14ac:dyDescent="0.25">
      <c r="B42" s="80" t="s">
        <v>19</v>
      </c>
      <c r="C42" s="80"/>
      <c r="D42" s="80"/>
      <c r="E42" s="6" t="s">
        <v>6</v>
      </c>
    </row>
    <row r="43" spans="1:8" x14ac:dyDescent="0.25">
      <c r="A43" s="38"/>
      <c r="B43" s="38"/>
      <c r="C43" s="38"/>
      <c r="D43" s="38"/>
      <c r="E43" s="38"/>
    </row>
    <row r="44" spans="1:8" x14ac:dyDescent="0.25">
      <c r="A44" s="81" t="s">
        <v>32</v>
      </c>
      <c r="B44" s="81"/>
      <c r="C44" s="81"/>
      <c r="D44" s="81"/>
      <c r="E44" s="5"/>
    </row>
    <row r="45" spans="1:8" x14ac:dyDescent="0.25">
      <c r="B45" s="82" t="s">
        <v>19</v>
      </c>
      <c r="C45" s="82"/>
      <c r="D45" s="82"/>
      <c r="E45" s="6" t="s">
        <v>6</v>
      </c>
    </row>
    <row r="46" spans="1:8" x14ac:dyDescent="0.25">
      <c r="A46" s="31" t="s">
        <v>51</v>
      </c>
    </row>
    <row r="47" spans="1:8" x14ac:dyDescent="0.25">
      <c r="A47" s="11" t="s">
        <v>35</v>
      </c>
    </row>
    <row r="48" spans="1:8" x14ac:dyDescent="0.25">
      <c r="A48" s="2" t="s">
        <v>40</v>
      </c>
      <c r="B48" s="14">
        <f>'2кв'!B50</f>
        <v>34828.711000000098</v>
      </c>
    </row>
    <row r="49" spans="1:2" x14ac:dyDescent="0.25">
      <c r="A49" s="2" t="s">
        <v>67</v>
      </c>
      <c r="B49" s="15"/>
    </row>
    <row r="50" spans="1:2" x14ac:dyDescent="0.25">
      <c r="A50" s="2" t="s">
        <v>37</v>
      </c>
      <c r="B50" s="15">
        <f>243610.42-122.2</f>
        <v>243488.22</v>
      </c>
    </row>
    <row r="51" spans="1:2" x14ac:dyDescent="0.25">
      <c r="A51" s="2" t="s">
        <v>38</v>
      </c>
      <c r="B51" s="15">
        <f>E32</f>
        <v>255213.86200000002</v>
      </c>
    </row>
    <row r="52" spans="1:2" x14ac:dyDescent="0.25">
      <c r="A52" s="13" t="s">
        <v>36</v>
      </c>
      <c r="B52" s="17">
        <f>B48+B50-B51</f>
        <v>23103.069000000076</v>
      </c>
    </row>
    <row r="59" spans="1:2" x14ac:dyDescent="0.25">
      <c r="B59" s="18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9:E39"/>
    <mergeCell ref="A15:E15"/>
    <mergeCell ref="A16:E16"/>
    <mergeCell ref="A17:E17"/>
    <mergeCell ref="A18:E18"/>
    <mergeCell ref="A19:E19"/>
    <mergeCell ref="A20:E20"/>
    <mergeCell ref="A34:E34"/>
    <mergeCell ref="A35:E35"/>
    <mergeCell ref="A36:E36"/>
    <mergeCell ref="A37:E37"/>
    <mergeCell ref="A38:E38"/>
    <mergeCell ref="A40:E40"/>
    <mergeCell ref="A41:D41"/>
    <mergeCell ref="B42:D42"/>
    <mergeCell ref="A44:D44"/>
    <mergeCell ref="B45:D4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view="pageBreakPreview" topLeftCell="A22" zoomScaleNormal="100" zoomScaleSheetLayoutView="100" workbookViewId="0">
      <selection activeCell="A34" sqref="A34:E34"/>
    </sheetView>
  </sheetViews>
  <sheetFormatPr defaultColWidth="9.140625" defaultRowHeight="15" x14ac:dyDescent="0.25"/>
  <cols>
    <col min="1" max="1" width="33.42578125" style="2" customWidth="1"/>
    <col min="2" max="2" width="20.5703125" style="2" customWidth="1"/>
    <col min="3" max="3" width="15" style="2" customWidth="1"/>
    <col min="4" max="4" width="13.5703125" style="2" customWidth="1"/>
    <col min="5" max="5" width="14.140625" style="2" customWidth="1"/>
    <col min="6" max="6" width="9.7109375" style="2" bestFit="1" customWidth="1"/>
    <col min="7" max="7" width="12.140625" style="2" bestFit="1" customWidth="1"/>
    <col min="8" max="8" width="15.5703125" style="2" customWidth="1"/>
    <col min="9" max="9" width="9.140625" style="2"/>
    <col min="10" max="10" width="12.140625" style="2" bestFit="1" customWidth="1"/>
    <col min="11" max="16384" width="9.140625" style="2"/>
  </cols>
  <sheetData>
    <row r="1" spans="1:5" ht="15.75" x14ac:dyDescent="0.25">
      <c r="A1" s="88" t="s">
        <v>11</v>
      </c>
      <c r="B1" s="88"/>
      <c r="C1" s="88"/>
      <c r="D1" s="88"/>
      <c r="E1" s="88"/>
    </row>
    <row r="2" spans="1:5" ht="32.25" customHeight="1" x14ac:dyDescent="0.25">
      <c r="A2" s="89" t="s">
        <v>12</v>
      </c>
      <c r="B2" s="90"/>
      <c r="C2" s="90"/>
      <c r="D2" s="90"/>
      <c r="E2" s="90"/>
    </row>
    <row r="3" spans="1:5" x14ac:dyDescent="0.25">
      <c r="A3" s="91" t="s">
        <v>68</v>
      </c>
      <c r="B3" s="91"/>
      <c r="C3" s="91"/>
      <c r="D3" s="91"/>
      <c r="E3" s="91"/>
    </row>
    <row r="4" spans="1:5" s="1" customFormat="1" ht="15.6" customHeight="1" x14ac:dyDescent="0.25">
      <c r="A4" s="19" t="s">
        <v>13</v>
      </c>
      <c r="B4" s="4"/>
      <c r="C4" s="4"/>
      <c r="D4" s="2"/>
      <c r="E4" s="34">
        <v>46022</v>
      </c>
    </row>
    <row r="5" spans="1:5" x14ac:dyDescent="0.25">
      <c r="A5" s="41"/>
      <c r="B5" s="4"/>
      <c r="C5" s="4"/>
      <c r="D5" s="4"/>
      <c r="E5" s="4"/>
    </row>
    <row r="6" spans="1:5" x14ac:dyDescent="0.25">
      <c r="A6" s="78" t="s">
        <v>0</v>
      </c>
      <c r="B6" s="78"/>
      <c r="C6" s="78"/>
      <c r="D6" s="78"/>
      <c r="E6" s="78"/>
    </row>
    <row r="7" spans="1:5" x14ac:dyDescent="0.25">
      <c r="A7" s="92" t="s">
        <v>24</v>
      </c>
      <c r="B7" s="92"/>
      <c r="C7" s="92"/>
      <c r="D7" s="92"/>
      <c r="E7" s="92"/>
    </row>
    <row r="8" spans="1:5" x14ac:dyDescent="0.25">
      <c r="A8" s="84" t="s">
        <v>1</v>
      </c>
      <c r="B8" s="84"/>
      <c r="C8" s="84"/>
      <c r="D8" s="84"/>
      <c r="E8" s="84"/>
    </row>
    <row r="9" spans="1:5" x14ac:dyDescent="0.25">
      <c r="A9" s="78" t="s">
        <v>25</v>
      </c>
      <c r="B9" s="78"/>
      <c r="C9" s="78"/>
      <c r="D9" s="78"/>
      <c r="E9" s="78"/>
    </row>
    <row r="10" spans="1:5" ht="26.25" customHeight="1" x14ac:dyDescent="0.25">
      <c r="A10" s="93" t="s">
        <v>14</v>
      </c>
      <c r="B10" s="94"/>
      <c r="C10" s="94"/>
      <c r="D10" s="94"/>
      <c r="E10" s="94"/>
    </row>
    <row r="11" spans="1:5" ht="30" customHeight="1" x14ac:dyDescent="0.25">
      <c r="A11" s="78" t="s">
        <v>26</v>
      </c>
      <c r="B11" s="78"/>
      <c r="C11" s="78"/>
      <c r="D11" s="78"/>
      <c r="E11" s="78"/>
    </row>
    <row r="12" spans="1:5" ht="18.75" customHeight="1" x14ac:dyDescent="0.25">
      <c r="A12" s="84" t="s">
        <v>15</v>
      </c>
      <c r="B12" s="85"/>
      <c r="C12" s="85"/>
      <c r="D12" s="85"/>
      <c r="E12" s="85"/>
    </row>
    <row r="13" spans="1:5" ht="15.75" customHeight="1" x14ac:dyDescent="0.25">
      <c r="A13" s="78" t="s">
        <v>22</v>
      </c>
      <c r="B13" s="78"/>
      <c r="C13" s="78"/>
      <c r="D13" s="78"/>
      <c r="E13" s="78"/>
    </row>
    <row r="14" spans="1:5" ht="16.5" customHeight="1" x14ac:dyDescent="0.25">
      <c r="A14" s="84" t="s">
        <v>2</v>
      </c>
      <c r="B14" s="85"/>
      <c r="C14" s="85"/>
      <c r="D14" s="85"/>
      <c r="E14" s="85"/>
    </row>
    <row r="15" spans="1:5" ht="18.75" customHeight="1" x14ac:dyDescent="0.25">
      <c r="A15" s="78" t="s">
        <v>48</v>
      </c>
      <c r="B15" s="78"/>
      <c r="C15" s="78"/>
      <c r="D15" s="78"/>
      <c r="E15" s="78"/>
    </row>
    <row r="16" spans="1:5" ht="15.75" customHeight="1" x14ac:dyDescent="0.25">
      <c r="A16" s="84" t="s">
        <v>16</v>
      </c>
      <c r="B16" s="85"/>
      <c r="C16" s="85"/>
      <c r="D16" s="85"/>
      <c r="E16" s="85"/>
    </row>
    <row r="17" spans="1:10" ht="33.75" customHeight="1" x14ac:dyDescent="0.25">
      <c r="A17" s="78" t="s">
        <v>17</v>
      </c>
      <c r="B17" s="78"/>
      <c r="C17" s="78"/>
      <c r="D17" s="78"/>
      <c r="E17" s="78"/>
    </row>
    <row r="18" spans="1:10" ht="66.75" customHeight="1" x14ac:dyDescent="0.25">
      <c r="A18" s="78" t="s">
        <v>27</v>
      </c>
      <c r="B18" s="78"/>
      <c r="C18" s="78"/>
      <c r="D18" s="78"/>
      <c r="E18" s="78"/>
    </row>
    <row r="19" spans="1:10" ht="36" customHeight="1" x14ac:dyDescent="0.25">
      <c r="A19" s="86" t="s">
        <v>28</v>
      </c>
      <c r="B19" s="86"/>
      <c r="C19" s="86"/>
      <c r="D19" s="86"/>
      <c r="E19" s="86"/>
    </row>
    <row r="20" spans="1:10" x14ac:dyDescent="0.25">
      <c r="A20" s="86"/>
      <c r="B20" s="86"/>
      <c r="C20" s="86"/>
      <c r="D20" s="86"/>
      <c r="E20" s="86"/>
      <c r="F20" s="2">
        <f>215.2+2432.9</f>
        <v>2648.1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0" x14ac:dyDescent="0.25">
      <c r="A22" s="25" t="s">
        <v>42</v>
      </c>
      <c r="B22" s="35" t="s">
        <v>41</v>
      </c>
      <c r="C22" s="3" t="s">
        <v>4</v>
      </c>
      <c r="D22" s="3">
        <v>19.809999999999999</v>
      </c>
      <c r="E22" s="8">
        <f>D22*F20*G20</f>
        <v>157376.58299999998</v>
      </c>
      <c r="G22" s="16"/>
      <c r="H22" s="16"/>
      <c r="J22" s="16"/>
    </row>
    <row r="23" spans="1:10" x14ac:dyDescent="0.25">
      <c r="A23" s="7" t="s">
        <v>39</v>
      </c>
      <c r="B23" s="35" t="s">
        <v>23</v>
      </c>
      <c r="C23" s="3" t="s">
        <v>4</v>
      </c>
      <c r="D23" s="3">
        <v>7.13</v>
      </c>
      <c r="E23" s="8">
        <f>D23*F20*G20</f>
        <v>56642.858999999997</v>
      </c>
      <c r="G23" s="16"/>
      <c r="H23" s="16"/>
      <c r="J23" s="16"/>
    </row>
    <row r="24" spans="1:10" x14ac:dyDescent="0.25">
      <c r="A24" s="7" t="s">
        <v>43</v>
      </c>
      <c r="B24" s="35" t="s">
        <v>44</v>
      </c>
      <c r="C24" s="3" t="s">
        <v>31</v>
      </c>
      <c r="D24" s="3"/>
      <c r="E24" s="8">
        <v>0</v>
      </c>
      <c r="G24" s="16"/>
      <c r="H24" s="16"/>
      <c r="J24" s="16"/>
    </row>
    <row r="25" spans="1:10" x14ac:dyDescent="0.25">
      <c r="A25" s="7" t="s">
        <v>45</v>
      </c>
      <c r="B25" s="35" t="s">
        <v>69</v>
      </c>
      <c r="C25" s="3" t="s">
        <v>31</v>
      </c>
      <c r="D25" s="3"/>
      <c r="E25" s="20">
        <v>1265.71</v>
      </c>
      <c r="G25" s="16"/>
      <c r="H25" s="16"/>
      <c r="J25" s="16"/>
    </row>
    <row r="26" spans="1:10" x14ac:dyDescent="0.25">
      <c r="A26" s="7" t="s">
        <v>46</v>
      </c>
      <c r="B26" s="35" t="s">
        <v>69</v>
      </c>
      <c r="C26" s="3" t="s">
        <v>31</v>
      </c>
      <c r="D26" s="3"/>
      <c r="E26" s="20">
        <f>1166.24+852.48+1349.76</f>
        <v>3368.48</v>
      </c>
      <c r="F26" s="22"/>
      <c r="G26" s="16"/>
      <c r="H26" s="16"/>
      <c r="J26" s="16"/>
    </row>
    <row r="27" spans="1:10" x14ac:dyDescent="0.25">
      <c r="A27" s="7" t="s">
        <v>47</v>
      </c>
      <c r="B27" s="35" t="s">
        <v>69</v>
      </c>
      <c r="C27" s="3" t="s">
        <v>31</v>
      </c>
      <c r="D27" s="3"/>
      <c r="E27" s="23">
        <v>1700.7</v>
      </c>
      <c r="F27" s="77"/>
      <c r="G27" s="16"/>
      <c r="H27" s="16"/>
      <c r="J27" s="16"/>
    </row>
    <row r="28" spans="1:10" x14ac:dyDescent="0.25">
      <c r="A28" s="7" t="s">
        <v>34</v>
      </c>
      <c r="B28" s="35" t="s">
        <v>69</v>
      </c>
      <c r="C28" s="3" t="s">
        <v>31</v>
      </c>
      <c r="D28" s="3"/>
      <c r="E28" s="8">
        <f>913.37+595</f>
        <v>1508.37</v>
      </c>
      <c r="G28" s="16"/>
      <c r="H28" s="16"/>
      <c r="J28" s="16"/>
    </row>
    <row r="29" spans="1:10" x14ac:dyDescent="0.25">
      <c r="A29" s="27" t="s">
        <v>50</v>
      </c>
      <c r="B29" s="35" t="s">
        <v>69</v>
      </c>
      <c r="C29" s="28" t="s">
        <v>31</v>
      </c>
      <c r="D29" s="28"/>
      <c r="E29" s="29">
        <v>41.03</v>
      </c>
      <c r="G29" s="16"/>
      <c r="H29" s="16"/>
      <c r="J29" s="16"/>
    </row>
    <row r="30" spans="1:10" ht="30" x14ac:dyDescent="0.25">
      <c r="A30" s="27" t="s">
        <v>92</v>
      </c>
      <c r="B30" s="35" t="s">
        <v>91</v>
      </c>
      <c r="C30" s="28" t="s">
        <v>31</v>
      </c>
      <c r="D30" s="28"/>
      <c r="E30" s="29">
        <v>13356</v>
      </c>
      <c r="G30" s="16"/>
      <c r="H30" s="16"/>
      <c r="J30" s="16"/>
    </row>
    <row r="31" spans="1:10" s="11" customFormat="1" ht="14.25" x14ac:dyDescent="0.2">
      <c r="A31" s="24" t="s">
        <v>29</v>
      </c>
      <c r="B31" s="21"/>
      <c r="C31" s="9"/>
      <c r="D31" s="21"/>
      <c r="E31" s="10">
        <f>SUM(E22:E30)</f>
        <v>235259.73199999999</v>
      </c>
    </row>
    <row r="33" spans="1:8" ht="33" customHeight="1" x14ac:dyDescent="0.25">
      <c r="A33" s="87" t="s">
        <v>103</v>
      </c>
      <c r="B33" s="87"/>
      <c r="C33" s="87"/>
      <c r="D33" s="87"/>
      <c r="E33" s="87"/>
    </row>
    <row r="34" spans="1:8" ht="30.6" customHeight="1" x14ac:dyDescent="0.25">
      <c r="A34" s="78" t="s">
        <v>21</v>
      </c>
      <c r="B34" s="78"/>
      <c r="C34" s="78"/>
      <c r="D34" s="78"/>
      <c r="E34" s="78"/>
    </row>
    <row r="35" spans="1:8" x14ac:dyDescent="0.25">
      <c r="A35" s="78" t="s">
        <v>20</v>
      </c>
      <c r="B35" s="78"/>
      <c r="C35" s="78"/>
      <c r="D35" s="78"/>
      <c r="E35" s="78"/>
      <c r="F35" s="11"/>
      <c r="G35" s="11"/>
      <c r="H35" s="12"/>
    </row>
    <row r="36" spans="1:8" ht="30" customHeight="1" x14ac:dyDescent="0.25">
      <c r="A36" s="78" t="s">
        <v>33</v>
      </c>
      <c r="B36" s="78"/>
      <c r="C36" s="78"/>
      <c r="D36" s="78"/>
      <c r="E36" s="78"/>
    </row>
    <row r="37" spans="1:8" x14ac:dyDescent="0.25">
      <c r="A37" s="78" t="s">
        <v>18</v>
      </c>
      <c r="B37" s="78"/>
      <c r="C37" s="78"/>
      <c r="D37" s="78"/>
      <c r="E37" s="78"/>
    </row>
    <row r="38" spans="1:8" x14ac:dyDescent="0.25">
      <c r="A38" s="83" t="s">
        <v>5</v>
      </c>
      <c r="B38" s="83"/>
      <c r="C38" s="83"/>
      <c r="D38" s="83"/>
      <c r="E38" s="83"/>
    </row>
    <row r="39" spans="1:8" x14ac:dyDescent="0.25">
      <c r="A39" s="78" t="s">
        <v>18</v>
      </c>
      <c r="B39" s="78"/>
      <c r="C39" s="78"/>
      <c r="D39" s="78"/>
      <c r="E39" s="78"/>
    </row>
    <row r="40" spans="1:8" x14ac:dyDescent="0.25">
      <c r="A40" s="79" t="s">
        <v>49</v>
      </c>
      <c r="B40" s="79"/>
      <c r="C40" s="79"/>
      <c r="D40" s="79"/>
      <c r="E40" s="5"/>
    </row>
    <row r="41" spans="1:8" x14ac:dyDescent="0.25">
      <c r="B41" s="80" t="s">
        <v>19</v>
      </c>
      <c r="C41" s="80"/>
      <c r="D41" s="80"/>
      <c r="E41" s="6" t="s">
        <v>6</v>
      </c>
    </row>
    <row r="42" spans="1:8" x14ac:dyDescent="0.25">
      <c r="A42" s="40"/>
      <c r="B42" s="40"/>
      <c r="C42" s="40"/>
      <c r="D42" s="40"/>
      <c r="E42" s="40"/>
    </row>
    <row r="43" spans="1:8" x14ac:dyDescent="0.25">
      <c r="A43" s="81" t="s">
        <v>32</v>
      </c>
      <c r="B43" s="81"/>
      <c r="C43" s="81"/>
      <c r="D43" s="81"/>
      <c r="E43" s="5"/>
    </row>
    <row r="44" spans="1:8" x14ac:dyDescent="0.25">
      <c r="B44" s="82" t="s">
        <v>19</v>
      </c>
      <c r="C44" s="82"/>
      <c r="D44" s="82"/>
      <c r="E44" s="6" t="s">
        <v>6</v>
      </c>
    </row>
    <row r="45" spans="1:8" x14ac:dyDescent="0.25">
      <c r="A45" s="31" t="s">
        <v>51</v>
      </c>
    </row>
    <row r="46" spans="1:8" x14ac:dyDescent="0.25">
      <c r="A46" s="11" t="s">
        <v>35</v>
      </c>
    </row>
    <row r="47" spans="1:8" x14ac:dyDescent="0.25">
      <c r="A47" s="2" t="s">
        <v>40</v>
      </c>
      <c r="B47" s="14">
        <f>'3кв'!B52</f>
        <v>23103.069000000076</v>
      </c>
    </row>
    <row r="48" spans="1:8" x14ac:dyDescent="0.25">
      <c r="A48" s="2" t="s">
        <v>93</v>
      </c>
      <c r="B48" s="15"/>
    </row>
    <row r="49" spans="1:2" x14ac:dyDescent="0.25">
      <c r="A49" s="2" t="s">
        <v>37</v>
      </c>
      <c r="B49" s="15">
        <f>254284.65-0.76</f>
        <v>254283.88999999998</v>
      </c>
    </row>
    <row r="50" spans="1:2" x14ac:dyDescent="0.25">
      <c r="A50" s="2" t="s">
        <v>38</v>
      </c>
      <c r="B50" s="15">
        <f>E31</f>
        <v>235259.73199999999</v>
      </c>
    </row>
    <row r="51" spans="1:2" x14ac:dyDescent="0.25">
      <c r="A51" s="13" t="s">
        <v>36</v>
      </c>
      <c r="B51" s="17">
        <f>B47+B49-B50</f>
        <v>42127.227000000043</v>
      </c>
    </row>
    <row r="58" spans="1:2" x14ac:dyDescent="0.25">
      <c r="B58" s="18"/>
    </row>
  </sheetData>
  <mergeCells count="29">
    <mergeCell ref="A39:E39"/>
    <mergeCell ref="A40:D40"/>
    <mergeCell ref="B41:D41"/>
    <mergeCell ref="A43:D43"/>
    <mergeCell ref="B44:D44"/>
    <mergeCell ref="A38:E38"/>
    <mergeCell ref="A15:E15"/>
    <mergeCell ref="A16:E16"/>
    <mergeCell ref="A17:E17"/>
    <mergeCell ref="A18:E18"/>
    <mergeCell ref="A19:E19"/>
    <mergeCell ref="A20:E20"/>
    <mergeCell ref="A33:E33"/>
    <mergeCell ref="A34:E34"/>
    <mergeCell ref="A35:E35"/>
    <mergeCell ref="A36:E36"/>
    <mergeCell ref="A37:E37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topLeftCell="A19" zoomScaleSheetLayoutView="100" workbookViewId="0">
      <selection activeCell="F34" sqref="F34"/>
    </sheetView>
  </sheetViews>
  <sheetFormatPr defaultRowHeight="15.75" x14ac:dyDescent="0.25"/>
  <cols>
    <col min="1" max="1" width="10.5703125" style="45" customWidth="1"/>
    <col min="2" max="2" width="64.140625" style="45" customWidth="1"/>
    <col min="3" max="3" width="16.140625" style="45" customWidth="1"/>
    <col min="4" max="4" width="11.85546875" style="45" customWidth="1"/>
    <col min="5" max="5" width="14.7109375" style="45" customWidth="1"/>
    <col min="6" max="6" width="12.42578125" style="45" customWidth="1"/>
    <col min="7" max="7" width="12" style="45" customWidth="1"/>
    <col min="8" max="8" width="13.5703125" style="45" customWidth="1"/>
    <col min="9" max="16384" width="9.140625" style="45"/>
  </cols>
  <sheetData>
    <row r="1" spans="1:4" x14ac:dyDescent="0.25">
      <c r="A1" s="96" t="s">
        <v>70</v>
      </c>
      <c r="B1" s="96"/>
      <c r="C1" s="96"/>
      <c r="D1" s="44"/>
    </row>
    <row r="2" spans="1:4" x14ac:dyDescent="0.25">
      <c r="A2" s="97" t="s">
        <v>71</v>
      </c>
      <c r="B2" s="97"/>
      <c r="C2" s="97"/>
      <c r="D2" s="46"/>
    </row>
    <row r="3" spans="1:4" x14ac:dyDescent="0.25">
      <c r="A3" s="97" t="s">
        <v>88</v>
      </c>
      <c r="B3" s="97"/>
      <c r="C3" s="97"/>
      <c r="D3" s="46"/>
    </row>
    <row r="4" spans="1:4" x14ac:dyDescent="0.25">
      <c r="A4" s="96" t="s">
        <v>72</v>
      </c>
      <c r="B4" s="96"/>
      <c r="C4" s="96"/>
      <c r="D4" s="44"/>
    </row>
    <row r="5" spans="1:4" x14ac:dyDescent="0.25">
      <c r="A5" s="98"/>
      <c r="B5" s="98"/>
      <c r="C5" s="98"/>
      <c r="D5" s="1"/>
    </row>
    <row r="6" spans="1:4" x14ac:dyDescent="0.25">
      <c r="A6" s="46"/>
      <c r="B6" s="47" t="s">
        <v>73</v>
      </c>
      <c r="C6" s="48">
        <f>'1кв'!B48</f>
        <v>7774.41</v>
      </c>
      <c r="D6" s="49"/>
    </row>
    <row r="7" spans="1:4" x14ac:dyDescent="0.25">
      <c r="A7" s="50" t="s">
        <v>74</v>
      </c>
      <c r="B7" s="47" t="s">
        <v>94</v>
      </c>
      <c r="C7" s="48"/>
      <c r="D7" s="49"/>
    </row>
    <row r="8" spans="1:4" x14ac:dyDescent="0.25">
      <c r="A8" s="46"/>
      <c r="B8" s="51" t="s">
        <v>75</v>
      </c>
      <c r="C8" s="48"/>
      <c r="D8" s="49"/>
    </row>
    <row r="9" spans="1:4" x14ac:dyDescent="0.25">
      <c r="A9" s="46"/>
      <c r="B9" s="52" t="s">
        <v>95</v>
      </c>
      <c r="C9" s="48"/>
      <c r="D9" s="49"/>
    </row>
    <row r="10" spans="1:4" x14ac:dyDescent="0.25">
      <c r="A10" s="46"/>
      <c r="B10" s="52" t="s">
        <v>96</v>
      </c>
      <c r="C10" s="48"/>
      <c r="D10" s="49"/>
    </row>
    <row r="11" spans="1:4" x14ac:dyDescent="0.25">
      <c r="A11" s="46"/>
      <c r="B11" s="52" t="s">
        <v>97</v>
      </c>
      <c r="C11" s="48"/>
      <c r="D11" s="49"/>
    </row>
    <row r="12" spans="1:4" x14ac:dyDescent="0.25">
      <c r="B12" s="53" t="s">
        <v>76</v>
      </c>
      <c r="C12" s="54">
        <f>'1кв'!B50+'2кв'!B48+'3кв'!B50+'4кв'!B49</f>
        <v>956499.63</v>
      </c>
      <c r="D12" s="55"/>
    </row>
    <row r="13" spans="1:4" x14ac:dyDescent="0.25">
      <c r="A13" s="57"/>
      <c r="B13" s="53" t="s">
        <v>77</v>
      </c>
      <c r="C13" s="58">
        <f>SUM(C12:C12)</f>
        <v>956499.63</v>
      </c>
      <c r="D13" s="49"/>
    </row>
    <row r="14" spans="1:4" x14ac:dyDescent="0.25">
      <c r="A14" s="1"/>
      <c r="B14" s="95"/>
      <c r="C14" s="95"/>
      <c r="D14" s="59"/>
    </row>
    <row r="15" spans="1:4" x14ac:dyDescent="0.25">
      <c r="A15" s="60" t="s">
        <v>78</v>
      </c>
      <c r="B15" s="56" t="s">
        <v>79</v>
      </c>
      <c r="C15" s="54">
        <f>'1кв'!E22+'2кв'!E22+'3кв'!E22+'4кв'!E22</f>
        <v>616954.33899999992</v>
      </c>
      <c r="D15" s="59"/>
    </row>
    <row r="16" spans="1:4" x14ac:dyDescent="0.25">
      <c r="A16" s="60"/>
      <c r="B16" s="61" t="s">
        <v>39</v>
      </c>
      <c r="C16" s="54">
        <f>'1кв'!E23+'2кв'!E23+'3кв'!E23+'4кв'!E23</f>
        <v>216720.50399999999</v>
      </c>
      <c r="D16" s="59"/>
    </row>
    <row r="17" spans="1:5" x14ac:dyDescent="0.25">
      <c r="A17" s="60"/>
      <c r="B17" s="61" t="s">
        <v>80</v>
      </c>
      <c r="C17" s="54">
        <f>'1кв'!E24+'2кв'!E24+'3кв'!E24+'4кв'!E24</f>
        <v>0</v>
      </c>
      <c r="D17" s="59"/>
    </row>
    <row r="18" spans="1:5" x14ac:dyDescent="0.25">
      <c r="A18" s="60"/>
      <c r="B18" s="52" t="s">
        <v>45</v>
      </c>
      <c r="C18" s="54">
        <f>'1кв'!E25+'2кв'!E25+'3кв'!E25+'4кв'!E25</f>
        <v>15582.380000000001</v>
      </c>
      <c r="D18" s="59"/>
    </row>
    <row r="19" spans="1:5" x14ac:dyDescent="0.25">
      <c r="A19" s="60"/>
      <c r="B19" s="52" t="s">
        <v>46</v>
      </c>
      <c r="C19" s="54">
        <f>'1кв'!E26+'2кв'!E26+'3кв'!E26+'4кв'!E26</f>
        <v>13625.019999999999</v>
      </c>
      <c r="D19" s="59"/>
    </row>
    <row r="20" spans="1:5" x14ac:dyDescent="0.25">
      <c r="A20" s="60"/>
      <c r="B20" s="52" t="s">
        <v>47</v>
      </c>
      <c r="C20" s="54">
        <f>'1кв'!E27+'2кв'!E27+'3кв'!E27+'4кв'!E27</f>
        <v>20651.259999999998</v>
      </c>
      <c r="D20" s="59"/>
    </row>
    <row r="21" spans="1:5" x14ac:dyDescent="0.25">
      <c r="A21" s="1"/>
      <c r="B21" s="52" t="s">
        <v>34</v>
      </c>
      <c r="C21" s="54">
        <f>'1кв'!E28+'2кв'!E28+'3кв'!E28+'4кв'!E28</f>
        <v>8874.0499999999993</v>
      </c>
      <c r="D21" s="59"/>
      <c r="E21" s="62"/>
    </row>
    <row r="22" spans="1:5" x14ac:dyDescent="0.25">
      <c r="A22" s="1"/>
      <c r="B22" s="63" t="s">
        <v>50</v>
      </c>
      <c r="C22" s="54">
        <f>'1кв'!E29+'2кв'!E29+'3кв'!E29+'4кв'!E29</f>
        <v>398.91999999999996</v>
      </c>
      <c r="D22" s="59"/>
      <c r="E22" s="62"/>
    </row>
    <row r="23" spans="1:5" x14ac:dyDescent="0.25">
      <c r="A23" s="60"/>
      <c r="B23" s="64" t="s">
        <v>90</v>
      </c>
      <c r="C23" s="65">
        <v>0</v>
      </c>
      <c r="D23" s="59"/>
    </row>
    <row r="24" spans="1:5" x14ac:dyDescent="0.25">
      <c r="A24" s="60"/>
      <c r="B24" s="51" t="s">
        <v>81</v>
      </c>
      <c r="C24" s="65">
        <f>SUM(C26:C29)</f>
        <v>29340.34</v>
      </c>
      <c r="D24" s="59"/>
    </row>
    <row r="25" spans="1:5" x14ac:dyDescent="0.25">
      <c r="A25" s="60"/>
      <c r="B25" s="51" t="s">
        <v>75</v>
      </c>
      <c r="C25" s="65"/>
      <c r="D25" s="59"/>
    </row>
    <row r="26" spans="1:5" x14ac:dyDescent="0.25">
      <c r="A26" s="60"/>
      <c r="B26" s="66" t="s">
        <v>54</v>
      </c>
      <c r="C26" s="67">
        <f>'1кв'!E30</f>
        <v>500</v>
      </c>
      <c r="D26" s="59"/>
    </row>
    <row r="27" spans="1:5" x14ac:dyDescent="0.25">
      <c r="A27" s="60"/>
      <c r="B27" s="42" t="s">
        <v>64</v>
      </c>
      <c r="C27" s="67">
        <f>'3кв'!E30</f>
        <v>1904.14</v>
      </c>
      <c r="D27" s="59"/>
    </row>
    <row r="28" spans="1:5" x14ac:dyDescent="0.25">
      <c r="A28" s="60"/>
      <c r="B28" s="43" t="s">
        <v>65</v>
      </c>
      <c r="C28" s="29">
        <v>13580.2</v>
      </c>
      <c r="D28" s="59"/>
    </row>
    <row r="29" spans="1:5" x14ac:dyDescent="0.25">
      <c r="A29" s="60"/>
      <c r="B29" s="27" t="s">
        <v>92</v>
      </c>
      <c r="C29" s="67">
        <f>'4кв'!E30</f>
        <v>13356</v>
      </c>
      <c r="D29" s="59"/>
    </row>
    <row r="30" spans="1:5" x14ac:dyDescent="0.25">
      <c r="A30" s="1"/>
      <c r="B30" s="68" t="s">
        <v>82</v>
      </c>
      <c r="C30" s="69">
        <f>SUM(C15:C24)</f>
        <v>922146.81299999997</v>
      </c>
      <c r="D30" s="59"/>
      <c r="E30" s="62"/>
    </row>
    <row r="31" spans="1:5" x14ac:dyDescent="0.25">
      <c r="A31" s="1"/>
      <c r="B31" s="70" t="s">
        <v>89</v>
      </c>
      <c r="C31" s="71">
        <f>C6+C13-C30</f>
        <v>42127.227000000072</v>
      </c>
      <c r="D31" s="59"/>
    </row>
    <row r="32" spans="1:5" x14ac:dyDescent="0.25">
      <c r="A32" s="1"/>
      <c r="B32" s="50"/>
      <c r="C32" s="50"/>
      <c r="D32" s="59"/>
    </row>
    <row r="33" spans="1:4" x14ac:dyDescent="0.25">
      <c r="A33" s="1"/>
      <c r="B33" s="72" t="s">
        <v>83</v>
      </c>
      <c r="C33" s="72"/>
      <c r="D33" s="59"/>
    </row>
    <row r="34" spans="1:4" x14ac:dyDescent="0.25">
      <c r="A34" s="1"/>
      <c r="B34" s="72" t="s">
        <v>84</v>
      </c>
      <c r="C34" s="73">
        <v>84003.19</v>
      </c>
      <c r="D34" s="59"/>
    </row>
    <row r="35" spans="1:4" x14ac:dyDescent="0.25">
      <c r="A35" s="1"/>
      <c r="B35" s="74" t="s">
        <v>98</v>
      </c>
      <c r="C35" s="75">
        <v>81913.89</v>
      </c>
      <c r="D35" s="59"/>
    </row>
    <row r="36" spans="1:4" x14ac:dyDescent="0.25">
      <c r="A36" s="1"/>
      <c r="B36" s="72" t="s">
        <v>85</v>
      </c>
      <c r="C36" s="76">
        <f>C35-C34</f>
        <v>-2089.3000000000029</v>
      </c>
      <c r="D36" s="59"/>
    </row>
    <row r="37" spans="1:4" x14ac:dyDescent="0.25">
      <c r="A37" s="1"/>
      <c r="B37" s="50"/>
      <c r="C37" s="50"/>
      <c r="D37" s="59"/>
    </row>
    <row r="38" spans="1:4" x14ac:dyDescent="0.25">
      <c r="A38" s="1" t="s">
        <v>86</v>
      </c>
      <c r="B38" s="50" t="s">
        <v>99</v>
      </c>
      <c r="C38" s="50"/>
      <c r="D38" s="59"/>
    </row>
    <row r="39" spans="1:4" x14ac:dyDescent="0.25">
      <c r="A39" s="1"/>
      <c r="B39" s="50" t="s">
        <v>100</v>
      </c>
      <c r="C39" s="50"/>
      <c r="D39" s="59"/>
    </row>
    <row r="40" spans="1:4" x14ac:dyDescent="0.25">
      <c r="A40" s="1"/>
      <c r="B40" s="50" t="s">
        <v>101</v>
      </c>
      <c r="C40" s="50"/>
      <c r="D40" s="59"/>
    </row>
    <row r="41" spans="1:4" x14ac:dyDescent="0.25">
      <c r="A41" s="1"/>
      <c r="B41" s="74"/>
      <c r="C41" s="50"/>
      <c r="D41" s="59"/>
    </row>
    <row r="42" spans="1:4" x14ac:dyDescent="0.25">
      <c r="A42" s="1"/>
      <c r="B42" s="50"/>
      <c r="C42" s="50"/>
      <c r="D42" s="59"/>
    </row>
    <row r="43" spans="1:4" x14ac:dyDescent="0.25">
      <c r="A43" s="1"/>
      <c r="B43" s="50"/>
      <c r="C43" s="50"/>
      <c r="D43" s="59"/>
    </row>
    <row r="44" spans="1:4" x14ac:dyDescent="0.25">
      <c r="A44" s="1"/>
      <c r="B44" s="50"/>
      <c r="C44" s="50"/>
      <c r="D44" s="59"/>
    </row>
    <row r="45" spans="1:4" x14ac:dyDescent="0.25">
      <c r="A45" s="1"/>
      <c r="B45" s="50" t="s">
        <v>87</v>
      </c>
      <c r="C45" s="50"/>
      <c r="D45" s="59"/>
    </row>
    <row r="46" spans="1:4" x14ac:dyDescent="0.25">
      <c r="A46" s="1"/>
      <c r="B46" s="50"/>
      <c r="C46" s="50"/>
      <c r="D46" s="59"/>
    </row>
    <row r="47" spans="1:4" x14ac:dyDescent="0.25">
      <c r="A47" s="1"/>
      <c r="B47" s="50"/>
      <c r="C47" s="50"/>
      <c r="D47" s="59"/>
    </row>
  </sheetData>
  <mergeCells count="6">
    <mergeCell ref="B14:C14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2026-03-03T07:15:56Z</dcterms:modified>
</cp:coreProperties>
</file>