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38640" windowHeight="21120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externalReferences>
    <externalReference r:id="rId6"/>
  </externalReferences>
  <definedNames>
    <definedName name="_xlnm.Print_Area" localSheetId="0">'1кв'!$A$1:$E$51</definedName>
    <definedName name="_xlnm.Print_Area" localSheetId="1">'2кв'!$A$1:$E$48</definedName>
    <definedName name="_xlnm.Print_Area" localSheetId="2">'3кв'!$A$1:$E$48</definedName>
    <definedName name="_xlnm.Print_Area" localSheetId="3">'4кв'!$A$1:$E$49</definedName>
    <definedName name="_xlnm.Print_Area" localSheetId="4">отчет!$A$1:$C$44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32" l="1"/>
  <c r="C20" i="32" l="1"/>
  <c r="C26" i="32"/>
  <c r="E25" i="31"/>
  <c r="E27" i="31"/>
  <c r="C25" i="32" l="1"/>
  <c r="C24" i="32"/>
  <c r="C23" i="32"/>
  <c r="C21" i="32" s="1"/>
  <c r="C19" i="32"/>
  <c r="C18" i="32"/>
  <c r="C17" i="32"/>
  <c r="C16" i="32"/>
  <c r="C13" i="32"/>
  <c r="C12" i="32"/>
  <c r="C6" i="32"/>
  <c r="D29" i="32" l="1"/>
  <c r="C14" i="32"/>
  <c r="C29" i="32" l="1"/>
  <c r="C30" i="32" s="1"/>
  <c r="B44" i="31" l="1"/>
  <c r="E28" i="31"/>
  <c r="B48" i="31" s="1"/>
  <c r="E23" i="31"/>
  <c r="E22" i="31"/>
  <c r="B49" i="31" l="1"/>
  <c r="B43" i="30"/>
  <c r="E23" i="30" l="1"/>
  <c r="E22" i="30"/>
  <c r="E27" i="30" s="1"/>
  <c r="B47" i="30" s="1"/>
  <c r="B48" i="30" l="1"/>
  <c r="E23" i="29"/>
  <c r="E22" i="29"/>
  <c r="E27" i="29" l="1"/>
  <c r="B47" i="29" s="1"/>
  <c r="D30" i="28"/>
  <c r="E25" i="28"/>
  <c r="E27" i="28" l="1"/>
  <c r="E23" i="28" l="1"/>
  <c r="E22" i="28"/>
  <c r="E30" i="28" s="1"/>
  <c r="B50" i="28" l="1"/>
  <c r="B51" i="28" s="1"/>
  <c r="B43" i="29" s="1"/>
  <c r="B48" i="29" s="1"/>
</calcChain>
</file>

<file path=xl/sharedStrings.xml><?xml version="1.0" encoding="utf-8"?>
<sst xmlns="http://schemas.openxmlformats.org/spreadsheetml/2006/main" count="282" uniqueCount="108">
  <si>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</si>
  <si>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</si>
  <si>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</si>
  <si>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</si>
  <si>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</si>
  <si>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</si>
  <si>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</si>
  <si>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</si>
  <si>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</si>
  <si>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</si>
  <si>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</si>
  <si>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</si>
  <si>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</si>
  <si>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</si>
  <si>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</si>
  <si>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</si>
  <si>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</si>
  <si>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</si>
  <si>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</si>
  <si>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</si>
  <si>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</si>
  <si>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</si>
  <si>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</si>
  <si>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</si>
  <si>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Линейная, д. 16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</si>
  <si>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№16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Линейная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</si>
  <si>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</si>
  <si>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</si>
  <si>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</si>
  <si>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</si>
  <si>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</si>
  <si>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Работы по содержанию и тек. ремонту</t>
  </si>
  <si>
    <t>в т.ч. Оплачено собственниками</t>
  </si>
  <si>
    <t>оплачено НГЧ-2</t>
  </si>
  <si>
    <r>
      <t xml:space="preserve">являющегося собственником МКД ОАО "РЖД", 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доверенности №</t>
    </r>
  </si>
  <si>
    <t>ИТОГО</t>
  </si>
  <si>
    <r>
      <t>именуемый в дальнейшем "Заказчик", в лице</t>
    </r>
    <r>
      <rPr>
        <b/>
        <sz val="11"/>
        <color theme="1"/>
        <rFont val="Times New Roman"/>
        <family val="1"/>
        <charset val="204"/>
      </rPr>
      <t xml:space="preserve">  </t>
    </r>
    <r>
      <rPr>
        <b/>
        <u/>
        <sz val="11"/>
        <color theme="1"/>
        <rFont val="Times New Roman"/>
        <family val="1"/>
        <charset val="204"/>
      </rPr>
      <t>Грищенко Ивана Николаевича</t>
    </r>
  </si>
  <si>
    <t>Заказчик -  ОАО «РЖД», в лице начальника НГЧ  Грищенко И.Н.</t>
  </si>
  <si>
    <t>Остаток на начало квартала</t>
  </si>
  <si>
    <t>определена приложением № 9 к договору</t>
  </si>
  <si>
    <t>Расходы по управлению МКД</t>
  </si>
  <si>
    <t>Услуги по содержанию многоквартирного дома</t>
  </si>
  <si>
    <t xml:space="preserve">Дератизация и дезинсекция </t>
  </si>
  <si>
    <t>по заявке собственников</t>
  </si>
  <si>
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</si>
  <si>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</si>
  <si>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</si>
  <si>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t>Исполнитель - ООО ЖКХ "Локомотив", в лице директора Бовкун А.А.</t>
  </si>
  <si>
    <t>Общая площадь квартир - 2363,8 м2</t>
  </si>
  <si>
    <t>за 1 квартал 2025 года</t>
  </si>
  <si>
    <t>31.03.2025 г.</t>
  </si>
  <si>
    <t>Замена плети КНС в подвале (смета)</t>
  </si>
  <si>
    <t>январь</t>
  </si>
  <si>
    <t>февраль</t>
  </si>
  <si>
    <t>ч/ч</t>
  </si>
  <si>
    <t>Ремонт окраски панелей 12 м2 (смета)</t>
  </si>
  <si>
    <t xml:space="preserve">           2. Всего за период с "01" 01 2025 г. по "31" 03  2025 г. выполнено работ (оказано услуг) на общую сумму двести пятнадцать тысяч двести пятьдесят пять рублей 93 копейки.</t>
  </si>
  <si>
    <t>Предъявлено населению 208572,84</t>
  </si>
  <si>
    <t xml:space="preserve">Замена стояка ГВС </t>
  </si>
  <si>
    <t>за 2 квартал 2025 года</t>
  </si>
  <si>
    <t>30.06.2025 г.</t>
  </si>
  <si>
    <t>2 квартал</t>
  </si>
  <si>
    <t>июнь</t>
  </si>
  <si>
    <t>Частичный ремонт побелки стен в коридорах (смета)</t>
  </si>
  <si>
    <t xml:space="preserve">           2. Всего за период с "01" 04 2025 г. по "30" 06  2025 г. выполнено работ (оказано услуг) на общую сумму сто семьдесят семь тысяч четыреста пятьдесят шесть рублей 29 копеек</t>
  </si>
  <si>
    <t>за 3 квартал 2025 года</t>
  </si>
  <si>
    <t>30.09.2025 г.</t>
  </si>
  <si>
    <t xml:space="preserve">           2. Всего за период с "01" 07 2025 г. по "30" 09 2025 г. выполнено работ (оказано услуг) на общую сумму сто семьдесят три тыясчи шестьсот пятьдесят семь рублей 28 копеек</t>
  </si>
  <si>
    <t>Предъявлено населению 213642,48</t>
  </si>
  <si>
    <t>4  квартал</t>
  </si>
  <si>
    <t>за 4 квартал 2025 года</t>
  </si>
  <si>
    <t>ОТЧЕТ</t>
  </si>
  <si>
    <t>О ВЫПОЛНЕННЫХ РАБОТАХ И ДВИЖЕНИИ  СРЕДСТВ</t>
  </si>
  <si>
    <t>по ж.д. ул. Линейная, д. 16</t>
  </si>
  <si>
    <t>Остаток на начало периода</t>
  </si>
  <si>
    <t xml:space="preserve">Доходы: </t>
  </si>
  <si>
    <t>в том числе:</t>
  </si>
  <si>
    <t xml:space="preserve">* холодная вода на СОИ - </t>
  </si>
  <si>
    <t xml:space="preserve">* водоотведение на СОИ- </t>
  </si>
  <si>
    <t xml:space="preserve">* горячая вода на СОИ- </t>
  </si>
  <si>
    <t>Оплачено в текущем периоде по квитанциям</t>
  </si>
  <si>
    <t>Оплачено НГЧ-2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</si>
  <si>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</si>
  <si>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</si>
  <si>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</si>
  <si>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</si>
  <si>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Дератизация, дезинсекция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</si>
  <si>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</si>
  <si>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</si>
  <si>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</si>
  <si>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</si>
  <si>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</si>
  <si>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</si>
  <si>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</si>
  <si>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31.12.2025г.</t>
  </si>
  <si>
    <t>Остаток средств на 01.01.2026</t>
  </si>
  <si>
    <t>Ремонт освещения в коридоре и подвале</t>
  </si>
  <si>
    <t>Ремонт отопления (смета)</t>
  </si>
  <si>
    <t>декабрь</t>
  </si>
  <si>
    <t>ч/час</t>
  </si>
  <si>
    <t xml:space="preserve">           2. Всего за период с "01" 10  2025 г. по "31" 12  2025 г.  выполнено работ (оказано услуг) на общую сумму сто девяносто шесть тысяч семьсот шестьдесят восемьрублей 63 копейки</t>
  </si>
  <si>
    <t>Предъявлено населению 210286,13</t>
  </si>
  <si>
    <t>Непредвиденные работы 32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</si>
  <si>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</si>
  <si>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</si>
  <si>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</si>
  <si>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</si>
  <si>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Начислено всего 845890,44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</si>
</sst>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_-* #,##0\ _₽_-;\-* #,##0\ _₽_-;_-* &quot;-&quot;??\ _₽_-;_-@_-"/>
    <numFmt numFmtId="166" formatCode="[$-419]General"/>
    <numFmt numFmtId="167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166" fontId="14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0" fontId="11" fillId="0" borderId="0" xfId="0" applyFont="1"/>
    <xf numFmtId="164" fontId="7" fillId="0" borderId="0" xfId="1" applyNumberFormat="1" applyFont="1"/>
    <xf numFmtId="164" fontId="4" fillId="0" borderId="0" xfId="1" applyNumberFormat="1" applyFont="1"/>
    <xf numFmtId="43" fontId="4" fillId="0" borderId="0" xfId="0" applyNumberFormat="1" applyFont="1"/>
    <xf numFmtId="0" fontId="4" fillId="2" borderId="0" xfId="0" applyFont="1" applyFill="1"/>
    <xf numFmtId="164" fontId="7" fillId="0" borderId="0" xfId="0" applyNumberFormat="1" applyFont="1"/>
    <xf numFmtId="164" fontId="4" fillId="0" borderId="0" xfId="0" applyNumberFormat="1" applyFont="1"/>
    <xf numFmtId="0" fontId="7" fillId="0" borderId="1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39" fontId="4" fillId="0" borderId="1" xfId="1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15" fillId="0" borderId="6" xfId="0" applyFont="1" applyBorder="1" applyAlignment="1">
      <alignment wrapText="1"/>
    </xf>
    <xf numFmtId="164" fontId="4" fillId="2" borderId="7" xfId="1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16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2" borderId="0" xfId="0" applyNumberFormat="1" applyFont="1" applyFill="1"/>
    <xf numFmtId="14" fontId="5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7" fillId="0" borderId="0" xfId="0" applyFont="1" applyAlignment="1"/>
    <xf numFmtId="0" fontId="18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7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4" xfId="0" applyFont="1" applyBorder="1" applyAlignment="1">
      <alignment vertical="center" wrapText="1"/>
    </xf>
    <xf numFmtId="43" fontId="18" fillId="0" borderId="0" xfId="0" applyNumberFormat="1" applyFont="1"/>
    <xf numFmtId="49" fontId="3" fillId="0" borderId="7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39" fontId="4" fillId="0" borderId="7" xfId="1" applyNumberFormat="1" applyFont="1" applyBorder="1" applyAlignment="1">
      <alignment horizontal="right" vertical="center" wrapText="1"/>
    </xf>
    <xf numFmtId="164" fontId="3" fillId="0" borderId="0" xfId="1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73;&#1097;&#1072;&#1082;\&#1040;&#1050;&#1058;&#1099;%20&#1087;&#1088;&#1080;&#1077;&#1084;&#1082;&#1080;%20&#1086;&#1082;&#1072;&#1079;&#1072;&#1085;&#1085;&#1099;&#1093;%20&#1091;&#1089;&#1083;&#1091;&#1075;\2024\1lin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кв"/>
      <sheetName val="2кв"/>
      <sheetName val="3кв"/>
      <sheetName val="4кв"/>
      <sheetName val="отчет"/>
    </sheetNames>
    <sheetDataSet>
      <sheetData sheetId="0">
        <row r="22">
          <cell r="E22">
            <v>118780.95000000001</v>
          </cell>
        </row>
        <row r="33">
          <cell r="E33">
            <v>170242.35500000001</v>
          </cell>
        </row>
      </sheetData>
      <sheetData sheetId="1">
        <row r="22">
          <cell r="E22">
            <v>118780.95000000001</v>
          </cell>
        </row>
        <row r="31">
          <cell r="E31">
            <v>166492.62400000004</v>
          </cell>
        </row>
      </sheetData>
      <sheetData sheetId="2">
        <row r="22">
          <cell r="E22">
            <v>118780.95000000001</v>
          </cell>
        </row>
        <row r="34">
          <cell r="E34">
            <v>270334.98400000005</v>
          </cell>
        </row>
      </sheetData>
      <sheetData sheetId="3">
        <row r="22">
          <cell r="E22">
            <v>118780.95000000001</v>
          </cell>
        </row>
        <row r="32">
          <cell r="E32">
            <v>252293.06400000004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view="pageBreakPreview" topLeftCell="A34" zoomScaleSheetLayoutView="100" workbookViewId="0">
      <selection activeCell="A28" sqref="A28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7.7109375" style="2" customWidth="1"/>
    <col min="7" max="7" width="13.28515625" style="2" bestFit="1" customWidth="1"/>
    <col min="8" max="8" width="17.85546875" style="2" customWidth="1"/>
    <col min="9" max="16384" width="9.140625" style="2"/>
  </cols>
  <sheetData>
    <row r="1" spans="1:5" ht="15.75" x14ac:dyDescent="0.25">
      <c r="A1" s="100" t="s">
        <v>11</v>
      </c>
      <c r="B1" s="100"/>
      <c r="C1" s="100"/>
      <c r="D1" s="100"/>
      <c r="E1" s="100"/>
    </row>
    <row r="2" spans="1:5" ht="30.75" customHeight="1" x14ac:dyDescent="0.25">
      <c r="A2" s="101" t="s">
        <v>12</v>
      </c>
      <c r="B2" s="102"/>
      <c r="C2" s="102"/>
      <c r="D2" s="102"/>
      <c r="E2" s="102"/>
    </row>
    <row r="3" spans="1:5" x14ac:dyDescent="0.25">
      <c r="A3" s="103" t="s">
        <v>49</v>
      </c>
      <c r="B3" s="103"/>
      <c r="C3" s="103"/>
      <c r="D3" s="103"/>
      <c r="E3" s="103"/>
    </row>
    <row r="4" spans="1:5" s="1" customFormat="1" ht="15.75" x14ac:dyDescent="0.25">
      <c r="A4" s="26" t="s">
        <v>13</v>
      </c>
      <c r="B4" s="4"/>
      <c r="C4" s="4"/>
      <c r="D4" s="32"/>
      <c r="E4" s="42" t="s">
        <v>50</v>
      </c>
    </row>
    <row r="5" spans="1:5" x14ac:dyDescent="0.25">
      <c r="A5" s="39"/>
      <c r="B5" s="4"/>
      <c r="C5" s="4"/>
      <c r="D5" s="4"/>
      <c r="E5" s="4"/>
    </row>
    <row r="6" spans="1:5" x14ac:dyDescent="0.25">
      <c r="A6" s="93" t="s">
        <v>0</v>
      </c>
      <c r="B6" s="93"/>
      <c r="C6" s="93"/>
      <c r="D6" s="93"/>
      <c r="E6" s="93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98" t="s">
        <v>1</v>
      </c>
      <c r="B8" s="98"/>
      <c r="C8" s="98"/>
      <c r="D8" s="98"/>
      <c r="E8" s="98"/>
    </row>
    <row r="9" spans="1:5" x14ac:dyDescent="0.25">
      <c r="A9" s="93" t="s">
        <v>36</v>
      </c>
      <c r="B9" s="93"/>
      <c r="C9" s="93"/>
      <c r="D9" s="93"/>
      <c r="E9" s="93"/>
    </row>
    <row r="10" spans="1:5" ht="22.5" customHeight="1" x14ac:dyDescent="0.25">
      <c r="A10" s="96" t="s">
        <v>14</v>
      </c>
      <c r="B10" s="97"/>
      <c r="C10" s="97"/>
      <c r="D10" s="97"/>
      <c r="E10" s="97"/>
    </row>
    <row r="11" spans="1:5" ht="30" customHeight="1" x14ac:dyDescent="0.25">
      <c r="A11" s="92" t="s">
        <v>34</v>
      </c>
      <c r="B11" s="92"/>
      <c r="C11" s="92"/>
      <c r="D11" s="92"/>
      <c r="E11" s="92"/>
    </row>
    <row r="12" spans="1:5" ht="13.9" customHeight="1" x14ac:dyDescent="0.25">
      <c r="A12" s="98" t="s">
        <v>15</v>
      </c>
      <c r="B12" s="99"/>
      <c r="C12" s="99"/>
      <c r="D12" s="99"/>
      <c r="E12" s="99"/>
    </row>
    <row r="13" spans="1:5" ht="13.9" customHeight="1" x14ac:dyDescent="0.25">
      <c r="A13" s="93" t="s">
        <v>22</v>
      </c>
      <c r="B13" s="93"/>
      <c r="C13" s="93"/>
      <c r="D13" s="93"/>
      <c r="E13" s="93"/>
    </row>
    <row r="14" spans="1:5" ht="13.9" customHeight="1" x14ac:dyDescent="0.25">
      <c r="A14" s="98" t="s">
        <v>2</v>
      </c>
      <c r="B14" s="99"/>
      <c r="C14" s="99"/>
      <c r="D14" s="99"/>
      <c r="E14" s="99"/>
    </row>
    <row r="15" spans="1:5" ht="13.9" customHeight="1" x14ac:dyDescent="0.25">
      <c r="A15" s="93" t="s">
        <v>45</v>
      </c>
      <c r="B15" s="93"/>
      <c r="C15" s="93"/>
      <c r="D15" s="93"/>
      <c r="E15" s="93"/>
    </row>
    <row r="16" spans="1:5" ht="13.9" customHeight="1" x14ac:dyDescent="0.25">
      <c r="A16" s="98" t="s">
        <v>16</v>
      </c>
      <c r="B16" s="99"/>
      <c r="C16" s="99"/>
      <c r="D16" s="99"/>
      <c r="E16" s="99"/>
    </row>
    <row r="17" spans="1:8" ht="30" customHeight="1" x14ac:dyDescent="0.25">
      <c r="A17" s="93" t="s">
        <v>17</v>
      </c>
      <c r="B17" s="93"/>
      <c r="C17" s="93"/>
      <c r="D17" s="93"/>
      <c r="E17" s="93"/>
    </row>
    <row r="18" spans="1:8" ht="62.25" customHeight="1" x14ac:dyDescent="0.25">
      <c r="A18" s="93" t="s">
        <v>44</v>
      </c>
      <c r="B18" s="93"/>
      <c r="C18" s="93"/>
      <c r="D18" s="93"/>
      <c r="E18" s="93"/>
    </row>
    <row r="19" spans="1:8" ht="30" customHeight="1" x14ac:dyDescent="0.25">
      <c r="A19" s="95" t="s">
        <v>25</v>
      </c>
      <c r="B19" s="95"/>
      <c r="C19" s="95"/>
      <c r="D19" s="95"/>
      <c r="E19" s="95"/>
    </row>
    <row r="20" spans="1:8" ht="15" customHeight="1" x14ac:dyDescent="0.25">
      <c r="A20" s="95"/>
      <c r="B20" s="95"/>
      <c r="C20" s="95"/>
      <c r="D20" s="95"/>
      <c r="E20" s="95"/>
      <c r="F20" s="2">
        <v>2363.8000000000002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9" t="s">
        <v>41</v>
      </c>
      <c r="B22" s="8" t="s">
        <v>39</v>
      </c>
      <c r="C22" s="3" t="s">
        <v>4</v>
      </c>
      <c r="D22" s="22">
        <v>17.7</v>
      </c>
      <c r="E22" s="25">
        <f>D22*F20*3</f>
        <v>125517.78</v>
      </c>
      <c r="G22" s="17"/>
    </row>
    <row r="23" spans="1:8" x14ac:dyDescent="0.25">
      <c r="A23" s="23" t="s">
        <v>40</v>
      </c>
      <c r="B23" s="24" t="s">
        <v>23</v>
      </c>
      <c r="C23" s="22" t="s">
        <v>4</v>
      </c>
      <c r="D23" s="22">
        <v>6.51</v>
      </c>
      <c r="E23" s="25">
        <f>D23*F20*3</f>
        <v>46165.014000000003</v>
      </c>
      <c r="G23" s="17"/>
    </row>
    <row r="24" spans="1:8" ht="25.5" x14ac:dyDescent="0.25">
      <c r="A24" s="7" t="s">
        <v>42</v>
      </c>
      <c r="B24" s="30" t="s">
        <v>43</v>
      </c>
      <c r="C24" s="3" t="s">
        <v>27</v>
      </c>
      <c r="D24" s="3"/>
      <c r="E24" s="31">
        <v>0</v>
      </c>
      <c r="G24" s="17"/>
    </row>
    <row r="25" spans="1:8" x14ac:dyDescent="0.25">
      <c r="A25" s="7" t="s">
        <v>26</v>
      </c>
      <c r="B25" s="8" t="s">
        <v>46</v>
      </c>
      <c r="C25" s="3" t="s">
        <v>27</v>
      </c>
      <c r="D25" s="3"/>
      <c r="E25" s="31">
        <f>3788.1+179.5</f>
        <v>3967.6</v>
      </c>
      <c r="G25" s="17"/>
    </row>
    <row r="26" spans="1:8" ht="30" x14ac:dyDescent="0.25">
      <c r="A26" s="33" t="s">
        <v>55</v>
      </c>
      <c r="B26" s="8" t="s">
        <v>52</v>
      </c>
      <c r="C26" s="22" t="s">
        <v>27</v>
      </c>
      <c r="D26" s="22"/>
      <c r="E26" s="34">
        <v>5627.55</v>
      </c>
      <c r="G26" s="17"/>
      <c r="H26" s="17"/>
    </row>
    <row r="27" spans="1:8" x14ac:dyDescent="0.25">
      <c r="A27" s="7" t="s">
        <v>58</v>
      </c>
      <c r="B27" s="8" t="s">
        <v>53</v>
      </c>
      <c r="C27" s="3" t="s">
        <v>54</v>
      </c>
      <c r="D27" s="3">
        <v>16</v>
      </c>
      <c r="E27" s="34">
        <f>D27*333.76</f>
        <v>5340.16</v>
      </c>
      <c r="G27" s="17"/>
    </row>
    <row r="28" spans="1:8" ht="30" x14ac:dyDescent="0.25">
      <c r="A28" s="7" t="s">
        <v>51</v>
      </c>
      <c r="B28" s="8" t="s">
        <v>18</v>
      </c>
      <c r="C28" s="3" t="s">
        <v>27</v>
      </c>
      <c r="D28" s="3"/>
      <c r="E28" s="34">
        <v>28637.83</v>
      </c>
      <c r="G28" s="17"/>
    </row>
    <row r="29" spans="1:8" x14ac:dyDescent="0.25">
      <c r="A29" s="7"/>
      <c r="B29" s="8"/>
      <c r="C29" s="3"/>
      <c r="D29" s="3"/>
      <c r="E29" s="31"/>
      <c r="G29" s="17"/>
    </row>
    <row r="30" spans="1:8" s="12" customFormat="1" ht="14.25" x14ac:dyDescent="0.2">
      <c r="A30" s="21" t="s">
        <v>35</v>
      </c>
      <c r="B30" s="9"/>
      <c r="C30" s="10"/>
      <c r="D30" s="10">
        <f>SUM(D26:D29)</f>
        <v>16</v>
      </c>
      <c r="E30" s="11">
        <f>SUM(E22:E29)</f>
        <v>215255.93400000001</v>
      </c>
    </row>
    <row r="32" spans="1:8" s="18" customFormat="1" ht="33.75" customHeight="1" x14ac:dyDescent="0.25">
      <c r="A32" s="92" t="s">
        <v>56</v>
      </c>
      <c r="B32" s="92"/>
      <c r="C32" s="92"/>
      <c r="D32" s="92"/>
      <c r="E32" s="92"/>
      <c r="F32" s="41"/>
    </row>
    <row r="33" spans="1:8" ht="30.75" customHeight="1" x14ac:dyDescent="0.25">
      <c r="A33" s="93" t="s">
        <v>21</v>
      </c>
      <c r="B33" s="93"/>
      <c r="C33" s="93"/>
      <c r="D33" s="93"/>
      <c r="E33" s="93"/>
    </row>
    <row r="34" spans="1:8" x14ac:dyDescent="0.25">
      <c r="A34" s="93" t="s">
        <v>20</v>
      </c>
      <c r="B34" s="93"/>
      <c r="C34" s="93"/>
      <c r="D34" s="93"/>
      <c r="E34" s="93"/>
      <c r="F34" s="12"/>
      <c r="G34" s="12"/>
      <c r="H34" s="13"/>
    </row>
    <row r="35" spans="1:8" ht="30.75" customHeight="1" x14ac:dyDescent="0.25">
      <c r="A35" s="93" t="s">
        <v>28</v>
      </c>
      <c r="B35" s="93"/>
      <c r="C35" s="93"/>
      <c r="D35" s="93"/>
      <c r="E35" s="93"/>
    </row>
    <row r="36" spans="1:8" ht="30.75" customHeight="1" x14ac:dyDescent="0.25">
      <c r="A36" s="37"/>
      <c r="B36" s="37"/>
      <c r="C36" s="37"/>
      <c r="D36" s="37"/>
      <c r="E36" s="37"/>
    </row>
    <row r="37" spans="1:8" x14ac:dyDescent="0.25">
      <c r="A37" s="94" t="s">
        <v>5</v>
      </c>
      <c r="B37" s="94"/>
      <c r="C37" s="94"/>
      <c r="D37" s="94"/>
      <c r="E37" s="94"/>
    </row>
    <row r="38" spans="1:8" x14ac:dyDescent="0.25">
      <c r="A38" s="93" t="s">
        <v>18</v>
      </c>
      <c r="B38" s="93"/>
      <c r="C38" s="93"/>
      <c r="D38" s="93"/>
      <c r="E38" s="93"/>
    </row>
    <row r="39" spans="1:8" x14ac:dyDescent="0.25">
      <c r="A39" s="90" t="s">
        <v>47</v>
      </c>
      <c r="B39" s="90"/>
      <c r="C39" s="90"/>
      <c r="D39" s="90"/>
      <c r="E39" s="5"/>
    </row>
    <row r="40" spans="1:8" x14ac:dyDescent="0.25">
      <c r="B40" s="91" t="s">
        <v>19</v>
      </c>
      <c r="C40" s="91"/>
      <c r="D40" s="91"/>
      <c r="E40" s="6" t="s">
        <v>6</v>
      </c>
    </row>
    <row r="41" spans="1:8" x14ac:dyDescent="0.25">
      <c r="A41" s="38"/>
      <c r="B41" s="38"/>
      <c r="C41" s="38"/>
      <c r="D41" s="38"/>
      <c r="E41" s="38"/>
    </row>
    <row r="42" spans="1:8" x14ac:dyDescent="0.25">
      <c r="A42" s="90" t="s">
        <v>37</v>
      </c>
      <c r="B42" s="90"/>
      <c r="C42" s="90"/>
      <c r="D42" s="90"/>
      <c r="E42" s="5"/>
    </row>
    <row r="43" spans="1:8" x14ac:dyDescent="0.25">
      <c r="B43" s="91" t="s">
        <v>19</v>
      </c>
      <c r="C43" s="91"/>
      <c r="D43" s="91"/>
      <c r="E43" s="6" t="s">
        <v>6</v>
      </c>
    </row>
    <row r="44" spans="1:8" x14ac:dyDescent="0.25">
      <c r="A44" s="36" t="s">
        <v>48</v>
      </c>
      <c r="B44" s="35"/>
      <c r="C44" s="35"/>
      <c r="D44" s="35"/>
      <c r="E44" s="6"/>
    </row>
    <row r="45" spans="1:8" x14ac:dyDescent="0.25">
      <c r="A45" s="12" t="s">
        <v>29</v>
      </c>
    </row>
    <row r="46" spans="1:8" x14ac:dyDescent="0.25">
      <c r="A46" s="2" t="s">
        <v>38</v>
      </c>
      <c r="B46" s="15">
        <v>77345.47</v>
      </c>
    </row>
    <row r="47" spans="1:8" x14ac:dyDescent="0.25">
      <c r="A47" s="2" t="s">
        <v>57</v>
      </c>
      <c r="B47" s="16"/>
    </row>
    <row r="48" spans="1:8" x14ac:dyDescent="0.25">
      <c r="A48" s="2" t="s">
        <v>32</v>
      </c>
      <c r="B48" s="16">
        <v>209642.73</v>
      </c>
      <c r="F48" s="20"/>
    </row>
    <row r="49" spans="1:6" x14ac:dyDescent="0.25">
      <c r="A49" s="2" t="s">
        <v>33</v>
      </c>
      <c r="B49" s="16">
        <v>3443.13</v>
      </c>
      <c r="F49" s="20"/>
    </row>
    <row r="50" spans="1:6" ht="30" x14ac:dyDescent="0.25">
      <c r="A50" s="40" t="s">
        <v>31</v>
      </c>
      <c r="B50" s="16">
        <f>E30</f>
        <v>215255.93400000001</v>
      </c>
      <c r="C50" s="17"/>
    </row>
    <row r="51" spans="1:6" x14ac:dyDescent="0.25">
      <c r="A51" s="14" t="s">
        <v>30</v>
      </c>
      <c r="B51" s="19">
        <f>B46+B48+B49-B50</f>
        <v>75175.396000000008</v>
      </c>
    </row>
    <row r="54" spans="1:6" x14ac:dyDescent="0.25">
      <c r="B54" s="27">
        <v>77345.47</v>
      </c>
    </row>
    <row r="56" spans="1:6" x14ac:dyDescent="0.25">
      <c r="B56" s="27"/>
    </row>
    <row r="57" spans="1:6" x14ac:dyDescent="0.25">
      <c r="B57" s="27"/>
      <c r="C57" s="28"/>
    </row>
    <row r="58" spans="1:6" x14ac:dyDescent="0.25">
      <c r="B58" s="27"/>
    </row>
    <row r="59" spans="1:6" x14ac:dyDescent="0.25">
      <c r="B59" s="27"/>
    </row>
    <row r="60" spans="1:6" x14ac:dyDescent="0.25">
      <c r="B60" s="27"/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9:D39"/>
    <mergeCell ref="B40:D40"/>
    <mergeCell ref="A42:D42"/>
    <mergeCell ref="B43:D43"/>
    <mergeCell ref="A32:E32"/>
    <mergeCell ref="A33:E33"/>
    <mergeCell ref="A34:E34"/>
    <mergeCell ref="A35:E35"/>
    <mergeCell ref="A37:E37"/>
    <mergeCell ref="A38:E38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19" zoomScaleSheetLayoutView="100" workbookViewId="0">
      <selection activeCell="A26" sqref="A26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7.7109375" style="2" customWidth="1"/>
    <col min="7" max="7" width="13.28515625" style="2" bestFit="1" customWidth="1"/>
    <col min="8" max="8" width="17.85546875" style="2" customWidth="1"/>
    <col min="9" max="16384" width="9.140625" style="2"/>
  </cols>
  <sheetData>
    <row r="1" spans="1:5" ht="15.75" x14ac:dyDescent="0.25">
      <c r="A1" s="100" t="s">
        <v>11</v>
      </c>
      <c r="B1" s="100"/>
      <c r="C1" s="100"/>
      <c r="D1" s="100"/>
      <c r="E1" s="100"/>
    </row>
    <row r="2" spans="1:5" ht="30.75" customHeight="1" x14ac:dyDescent="0.25">
      <c r="A2" s="101" t="s">
        <v>12</v>
      </c>
      <c r="B2" s="102"/>
      <c r="C2" s="102"/>
      <c r="D2" s="102"/>
      <c r="E2" s="102"/>
    </row>
    <row r="3" spans="1:5" x14ac:dyDescent="0.25">
      <c r="A3" s="103" t="s">
        <v>59</v>
      </c>
      <c r="B3" s="103"/>
      <c r="C3" s="103"/>
      <c r="D3" s="103"/>
      <c r="E3" s="103"/>
    </row>
    <row r="4" spans="1:5" s="1" customFormat="1" ht="15.75" x14ac:dyDescent="0.25">
      <c r="A4" s="26" t="s">
        <v>13</v>
      </c>
      <c r="B4" s="4"/>
      <c r="C4" s="4"/>
      <c r="D4" s="32"/>
      <c r="E4" s="42" t="s">
        <v>60</v>
      </c>
    </row>
    <row r="5" spans="1:5" x14ac:dyDescent="0.25">
      <c r="A5" s="46"/>
      <c r="B5" s="4"/>
      <c r="C5" s="4"/>
      <c r="D5" s="4"/>
      <c r="E5" s="4"/>
    </row>
    <row r="6" spans="1:5" x14ac:dyDescent="0.25">
      <c r="A6" s="93" t="s">
        <v>0</v>
      </c>
      <c r="B6" s="93"/>
      <c r="C6" s="93"/>
      <c r="D6" s="93"/>
      <c r="E6" s="93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98" t="s">
        <v>1</v>
      </c>
      <c r="B8" s="98"/>
      <c r="C8" s="98"/>
      <c r="D8" s="98"/>
      <c r="E8" s="98"/>
    </row>
    <row r="9" spans="1:5" x14ac:dyDescent="0.25">
      <c r="A9" s="93" t="s">
        <v>36</v>
      </c>
      <c r="B9" s="93"/>
      <c r="C9" s="93"/>
      <c r="D9" s="93"/>
      <c r="E9" s="93"/>
    </row>
    <row r="10" spans="1:5" ht="22.5" customHeight="1" x14ac:dyDescent="0.25">
      <c r="A10" s="96" t="s">
        <v>14</v>
      </c>
      <c r="B10" s="97"/>
      <c r="C10" s="97"/>
      <c r="D10" s="97"/>
      <c r="E10" s="97"/>
    </row>
    <row r="11" spans="1:5" ht="30" customHeight="1" x14ac:dyDescent="0.25">
      <c r="A11" s="92" t="s">
        <v>34</v>
      </c>
      <c r="B11" s="92"/>
      <c r="C11" s="92"/>
      <c r="D11" s="92"/>
      <c r="E11" s="92"/>
    </row>
    <row r="12" spans="1:5" ht="13.9" customHeight="1" x14ac:dyDescent="0.25">
      <c r="A12" s="98" t="s">
        <v>15</v>
      </c>
      <c r="B12" s="99"/>
      <c r="C12" s="99"/>
      <c r="D12" s="99"/>
      <c r="E12" s="99"/>
    </row>
    <row r="13" spans="1:5" ht="13.9" customHeight="1" x14ac:dyDescent="0.25">
      <c r="A13" s="93" t="s">
        <v>22</v>
      </c>
      <c r="B13" s="93"/>
      <c r="C13" s="93"/>
      <c r="D13" s="93"/>
      <c r="E13" s="93"/>
    </row>
    <row r="14" spans="1:5" ht="13.9" customHeight="1" x14ac:dyDescent="0.25">
      <c r="A14" s="98" t="s">
        <v>2</v>
      </c>
      <c r="B14" s="99"/>
      <c r="C14" s="99"/>
      <c r="D14" s="99"/>
      <c r="E14" s="99"/>
    </row>
    <row r="15" spans="1:5" ht="13.9" customHeight="1" x14ac:dyDescent="0.25">
      <c r="A15" s="93" t="s">
        <v>45</v>
      </c>
      <c r="B15" s="93"/>
      <c r="C15" s="93"/>
      <c r="D15" s="93"/>
      <c r="E15" s="93"/>
    </row>
    <row r="16" spans="1:5" ht="13.9" customHeight="1" x14ac:dyDescent="0.25">
      <c r="A16" s="98" t="s">
        <v>16</v>
      </c>
      <c r="B16" s="99"/>
      <c r="C16" s="99"/>
      <c r="D16" s="99"/>
      <c r="E16" s="99"/>
    </row>
    <row r="17" spans="1:8" ht="30" customHeight="1" x14ac:dyDescent="0.25">
      <c r="A17" s="93" t="s">
        <v>17</v>
      </c>
      <c r="B17" s="93"/>
      <c r="C17" s="93"/>
      <c r="D17" s="93"/>
      <c r="E17" s="93"/>
    </row>
    <row r="18" spans="1:8" ht="62.25" customHeight="1" x14ac:dyDescent="0.25">
      <c r="A18" s="93" t="s">
        <v>44</v>
      </c>
      <c r="B18" s="93"/>
      <c r="C18" s="93"/>
      <c r="D18" s="93"/>
      <c r="E18" s="93"/>
    </row>
    <row r="19" spans="1:8" ht="30" customHeight="1" x14ac:dyDescent="0.25">
      <c r="A19" s="95" t="s">
        <v>25</v>
      </c>
      <c r="B19" s="95"/>
      <c r="C19" s="95"/>
      <c r="D19" s="95"/>
      <c r="E19" s="95"/>
    </row>
    <row r="20" spans="1:8" ht="15" customHeight="1" x14ac:dyDescent="0.25">
      <c r="A20" s="95"/>
      <c r="B20" s="95"/>
      <c r="C20" s="95"/>
      <c r="D20" s="95"/>
      <c r="E20" s="95"/>
      <c r="F20" s="2">
        <v>2363.8000000000002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9" t="s">
        <v>41</v>
      </c>
      <c r="B22" s="8" t="s">
        <v>39</v>
      </c>
      <c r="C22" s="3" t="s">
        <v>4</v>
      </c>
      <c r="D22" s="22">
        <v>17.7</v>
      </c>
      <c r="E22" s="25">
        <f>D22*F20*3</f>
        <v>125517.78</v>
      </c>
      <c r="G22" s="17"/>
    </row>
    <row r="23" spans="1:8" x14ac:dyDescent="0.25">
      <c r="A23" s="23" t="s">
        <v>40</v>
      </c>
      <c r="B23" s="24" t="s">
        <v>23</v>
      </c>
      <c r="C23" s="22" t="s">
        <v>4</v>
      </c>
      <c r="D23" s="22">
        <v>6.51</v>
      </c>
      <c r="E23" s="25">
        <f>D23*F20*3</f>
        <v>46165.014000000003</v>
      </c>
      <c r="G23" s="17"/>
    </row>
    <row r="24" spans="1:8" ht="25.5" x14ac:dyDescent="0.25">
      <c r="A24" s="7" t="s">
        <v>42</v>
      </c>
      <c r="B24" s="30" t="s">
        <v>43</v>
      </c>
      <c r="C24" s="3" t="s">
        <v>27</v>
      </c>
      <c r="D24" s="3"/>
      <c r="E24" s="31">
        <v>0</v>
      </c>
      <c r="G24" s="17"/>
    </row>
    <row r="25" spans="1:8" x14ac:dyDescent="0.25">
      <c r="A25" s="7" t="s">
        <v>26</v>
      </c>
      <c r="B25" s="8" t="s">
        <v>61</v>
      </c>
      <c r="C25" s="3" t="s">
        <v>27</v>
      </c>
      <c r="D25" s="3"/>
      <c r="E25" s="31">
        <v>2733.13</v>
      </c>
      <c r="G25" s="17"/>
    </row>
    <row r="26" spans="1:8" ht="30" x14ac:dyDescent="0.25">
      <c r="A26" s="7" t="s">
        <v>63</v>
      </c>
      <c r="B26" s="8" t="s">
        <v>62</v>
      </c>
      <c r="C26" s="3" t="s">
        <v>27</v>
      </c>
      <c r="D26" s="3"/>
      <c r="E26" s="34">
        <v>3040.37</v>
      </c>
      <c r="G26" s="17"/>
    </row>
    <row r="27" spans="1:8" s="12" customFormat="1" ht="14.25" x14ac:dyDescent="0.2">
      <c r="A27" s="21" t="s">
        <v>35</v>
      </c>
      <c r="B27" s="9"/>
      <c r="C27" s="10"/>
      <c r="D27" s="10"/>
      <c r="E27" s="11">
        <f>SUM(E22:E26)</f>
        <v>177456.29399999999</v>
      </c>
    </row>
    <row r="29" spans="1:8" s="18" customFormat="1" ht="33.75" customHeight="1" x14ac:dyDescent="0.25">
      <c r="A29" s="92" t="s">
        <v>64</v>
      </c>
      <c r="B29" s="92"/>
      <c r="C29" s="92"/>
      <c r="D29" s="92"/>
      <c r="E29" s="92"/>
      <c r="F29" s="41"/>
    </row>
    <row r="30" spans="1:8" ht="30.75" customHeight="1" x14ac:dyDescent="0.25">
      <c r="A30" s="93" t="s">
        <v>21</v>
      </c>
      <c r="B30" s="93"/>
      <c r="C30" s="93"/>
      <c r="D30" s="93"/>
      <c r="E30" s="93"/>
    </row>
    <row r="31" spans="1:8" x14ac:dyDescent="0.25">
      <c r="A31" s="93" t="s">
        <v>20</v>
      </c>
      <c r="B31" s="93"/>
      <c r="C31" s="93"/>
      <c r="D31" s="93"/>
      <c r="E31" s="93"/>
      <c r="F31" s="12"/>
      <c r="G31" s="12"/>
      <c r="H31" s="13"/>
    </row>
    <row r="32" spans="1:8" ht="30.75" customHeight="1" x14ac:dyDescent="0.25">
      <c r="A32" s="93" t="s">
        <v>28</v>
      </c>
      <c r="B32" s="93"/>
      <c r="C32" s="93"/>
      <c r="D32" s="93"/>
      <c r="E32" s="93"/>
    </row>
    <row r="33" spans="1:6" ht="30.75" customHeight="1" x14ac:dyDescent="0.25">
      <c r="A33" s="44"/>
      <c r="B33" s="44"/>
      <c r="C33" s="44"/>
      <c r="D33" s="44"/>
      <c r="E33" s="44"/>
    </row>
    <row r="34" spans="1:6" x14ac:dyDescent="0.25">
      <c r="A34" s="94" t="s">
        <v>5</v>
      </c>
      <c r="B34" s="94"/>
      <c r="C34" s="94"/>
      <c r="D34" s="94"/>
      <c r="E34" s="94"/>
    </row>
    <row r="35" spans="1:6" x14ac:dyDescent="0.25">
      <c r="A35" s="93" t="s">
        <v>18</v>
      </c>
      <c r="B35" s="93"/>
      <c r="C35" s="93"/>
      <c r="D35" s="93"/>
      <c r="E35" s="93"/>
    </row>
    <row r="36" spans="1:6" x14ac:dyDescent="0.25">
      <c r="A36" s="90" t="s">
        <v>47</v>
      </c>
      <c r="B36" s="90"/>
      <c r="C36" s="90"/>
      <c r="D36" s="90"/>
      <c r="E36" s="5"/>
    </row>
    <row r="37" spans="1:6" x14ac:dyDescent="0.25">
      <c r="B37" s="91" t="s">
        <v>19</v>
      </c>
      <c r="C37" s="91"/>
      <c r="D37" s="91"/>
      <c r="E37" s="6" t="s">
        <v>6</v>
      </c>
    </row>
    <row r="38" spans="1:6" x14ac:dyDescent="0.25">
      <c r="A38" s="43"/>
      <c r="B38" s="43"/>
      <c r="C38" s="43"/>
      <c r="D38" s="43"/>
      <c r="E38" s="43"/>
    </row>
    <row r="39" spans="1:6" x14ac:dyDescent="0.25">
      <c r="A39" s="90" t="s">
        <v>37</v>
      </c>
      <c r="B39" s="90"/>
      <c r="C39" s="90"/>
      <c r="D39" s="90"/>
      <c r="E39" s="5"/>
    </row>
    <row r="40" spans="1:6" x14ac:dyDescent="0.25">
      <c r="B40" s="91" t="s">
        <v>19</v>
      </c>
      <c r="C40" s="91"/>
      <c r="D40" s="91"/>
      <c r="E40" s="6" t="s">
        <v>6</v>
      </c>
    </row>
    <row r="41" spans="1:6" x14ac:dyDescent="0.25">
      <c r="A41" s="36" t="s">
        <v>48</v>
      </c>
      <c r="B41" s="35"/>
      <c r="C41" s="35"/>
      <c r="D41" s="35"/>
      <c r="E41" s="6"/>
    </row>
    <row r="42" spans="1:6" x14ac:dyDescent="0.25">
      <c r="A42" s="12" t="s">
        <v>29</v>
      </c>
    </row>
    <row r="43" spans="1:6" x14ac:dyDescent="0.25">
      <c r="A43" s="2" t="s">
        <v>38</v>
      </c>
      <c r="B43" s="15">
        <f>'1кв'!B51</f>
        <v>75175.396000000008</v>
      </c>
    </row>
    <row r="44" spans="1:6" x14ac:dyDescent="0.25">
      <c r="A44" s="2" t="s">
        <v>57</v>
      </c>
      <c r="B44" s="16"/>
    </row>
    <row r="45" spans="1:6" x14ac:dyDescent="0.25">
      <c r="A45" s="2" t="s">
        <v>32</v>
      </c>
      <c r="B45" s="16">
        <v>199771.59</v>
      </c>
      <c r="F45" s="20"/>
    </row>
    <row r="46" spans="1:6" x14ac:dyDescent="0.25">
      <c r="A46" s="2" t="s">
        <v>33</v>
      </c>
      <c r="B46" s="16">
        <v>7589.19</v>
      </c>
      <c r="F46" s="20"/>
    </row>
    <row r="47" spans="1:6" ht="30" x14ac:dyDescent="0.25">
      <c r="A47" s="45" t="s">
        <v>31</v>
      </c>
      <c r="B47" s="16">
        <f>E27</f>
        <v>177456.29399999999</v>
      </c>
      <c r="C47" s="17"/>
    </row>
    <row r="48" spans="1:6" x14ac:dyDescent="0.25">
      <c r="A48" s="14" t="s">
        <v>30</v>
      </c>
      <c r="B48" s="19">
        <f>B43+B45+B46-B47</f>
        <v>105079.88200000004</v>
      </c>
    </row>
    <row r="51" spans="2:3" x14ac:dyDescent="0.25">
      <c r="B51" s="27">
        <v>77345.47</v>
      </c>
    </row>
    <row r="53" spans="2:3" x14ac:dyDescent="0.25">
      <c r="B53" s="27"/>
    </row>
    <row r="54" spans="2:3" x14ac:dyDescent="0.25">
      <c r="B54" s="27"/>
      <c r="C54" s="28"/>
    </row>
    <row r="55" spans="2:3" x14ac:dyDescent="0.25">
      <c r="B55" s="27"/>
    </row>
    <row r="56" spans="2:3" x14ac:dyDescent="0.25">
      <c r="B56" s="27"/>
    </row>
    <row r="57" spans="2:3" x14ac:dyDescent="0.25">
      <c r="B57" s="27"/>
    </row>
  </sheetData>
  <mergeCells count="28">
    <mergeCell ref="A36:D36"/>
    <mergeCell ref="B37:D37"/>
    <mergeCell ref="A39:D39"/>
    <mergeCell ref="B40:D40"/>
    <mergeCell ref="A29:E29"/>
    <mergeCell ref="A30:E30"/>
    <mergeCell ref="A31:E31"/>
    <mergeCell ref="A32:E32"/>
    <mergeCell ref="A34:E34"/>
    <mergeCell ref="A35:E35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14" zoomScaleSheetLayoutView="100" workbookViewId="0">
      <selection activeCell="A29" sqref="A29:E29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7.7109375" style="2" customWidth="1"/>
    <col min="7" max="7" width="13.28515625" style="2" bestFit="1" customWidth="1"/>
    <col min="8" max="8" width="17.85546875" style="2" customWidth="1"/>
    <col min="9" max="16384" width="9.140625" style="2"/>
  </cols>
  <sheetData>
    <row r="1" spans="1:5" ht="15.75" x14ac:dyDescent="0.25">
      <c r="A1" s="100" t="s">
        <v>11</v>
      </c>
      <c r="B1" s="100"/>
      <c r="C1" s="100"/>
      <c r="D1" s="100"/>
      <c r="E1" s="100"/>
    </row>
    <row r="2" spans="1:5" ht="30.75" customHeight="1" x14ac:dyDescent="0.25">
      <c r="A2" s="101" t="s">
        <v>12</v>
      </c>
      <c r="B2" s="102"/>
      <c r="C2" s="102"/>
      <c r="D2" s="102"/>
      <c r="E2" s="102"/>
    </row>
    <row r="3" spans="1:5" x14ac:dyDescent="0.25">
      <c r="A3" s="103" t="s">
        <v>65</v>
      </c>
      <c r="B3" s="103"/>
      <c r="C3" s="103"/>
      <c r="D3" s="103"/>
      <c r="E3" s="103"/>
    </row>
    <row r="4" spans="1:5" s="1" customFormat="1" ht="15.75" x14ac:dyDescent="0.25">
      <c r="A4" s="26" t="s">
        <v>13</v>
      </c>
      <c r="B4" s="4"/>
      <c r="C4" s="4"/>
      <c r="D4" s="32"/>
      <c r="E4" s="42" t="s">
        <v>66</v>
      </c>
    </row>
    <row r="5" spans="1:5" x14ac:dyDescent="0.25">
      <c r="A5" s="50"/>
      <c r="B5" s="4"/>
      <c r="C5" s="4"/>
      <c r="D5" s="4"/>
      <c r="E5" s="4"/>
    </row>
    <row r="6" spans="1:5" x14ac:dyDescent="0.25">
      <c r="A6" s="93" t="s">
        <v>0</v>
      </c>
      <c r="B6" s="93"/>
      <c r="C6" s="93"/>
      <c r="D6" s="93"/>
      <c r="E6" s="93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98" t="s">
        <v>1</v>
      </c>
      <c r="B8" s="98"/>
      <c r="C8" s="98"/>
      <c r="D8" s="98"/>
      <c r="E8" s="98"/>
    </row>
    <row r="9" spans="1:5" x14ac:dyDescent="0.25">
      <c r="A9" s="93" t="s">
        <v>36</v>
      </c>
      <c r="B9" s="93"/>
      <c r="C9" s="93"/>
      <c r="D9" s="93"/>
      <c r="E9" s="93"/>
    </row>
    <row r="10" spans="1:5" ht="22.5" customHeight="1" x14ac:dyDescent="0.25">
      <c r="A10" s="96" t="s">
        <v>14</v>
      </c>
      <c r="B10" s="97"/>
      <c r="C10" s="97"/>
      <c r="D10" s="97"/>
      <c r="E10" s="97"/>
    </row>
    <row r="11" spans="1:5" ht="30" customHeight="1" x14ac:dyDescent="0.25">
      <c r="A11" s="92" t="s">
        <v>34</v>
      </c>
      <c r="B11" s="92"/>
      <c r="C11" s="92"/>
      <c r="D11" s="92"/>
      <c r="E11" s="92"/>
    </row>
    <row r="12" spans="1:5" ht="13.9" customHeight="1" x14ac:dyDescent="0.25">
      <c r="A12" s="98" t="s">
        <v>15</v>
      </c>
      <c r="B12" s="99"/>
      <c r="C12" s="99"/>
      <c r="D12" s="99"/>
      <c r="E12" s="99"/>
    </row>
    <row r="13" spans="1:5" ht="13.9" customHeight="1" x14ac:dyDescent="0.25">
      <c r="A13" s="93" t="s">
        <v>22</v>
      </c>
      <c r="B13" s="93"/>
      <c r="C13" s="93"/>
      <c r="D13" s="93"/>
      <c r="E13" s="93"/>
    </row>
    <row r="14" spans="1:5" ht="13.9" customHeight="1" x14ac:dyDescent="0.25">
      <c r="A14" s="98" t="s">
        <v>2</v>
      </c>
      <c r="B14" s="99"/>
      <c r="C14" s="99"/>
      <c r="D14" s="99"/>
      <c r="E14" s="99"/>
    </row>
    <row r="15" spans="1:5" ht="13.9" customHeight="1" x14ac:dyDescent="0.25">
      <c r="A15" s="93" t="s">
        <v>45</v>
      </c>
      <c r="B15" s="93"/>
      <c r="C15" s="93"/>
      <c r="D15" s="93"/>
      <c r="E15" s="93"/>
    </row>
    <row r="16" spans="1:5" ht="13.9" customHeight="1" x14ac:dyDescent="0.25">
      <c r="A16" s="98" t="s">
        <v>16</v>
      </c>
      <c r="B16" s="99"/>
      <c r="C16" s="99"/>
      <c r="D16" s="99"/>
      <c r="E16" s="99"/>
    </row>
    <row r="17" spans="1:8" ht="30" customHeight="1" x14ac:dyDescent="0.25">
      <c r="A17" s="93" t="s">
        <v>17</v>
      </c>
      <c r="B17" s="93"/>
      <c r="C17" s="93"/>
      <c r="D17" s="93"/>
      <c r="E17" s="93"/>
    </row>
    <row r="18" spans="1:8" ht="62.25" customHeight="1" x14ac:dyDescent="0.25">
      <c r="A18" s="93" t="s">
        <v>44</v>
      </c>
      <c r="B18" s="93"/>
      <c r="C18" s="93"/>
      <c r="D18" s="93"/>
      <c r="E18" s="93"/>
    </row>
    <row r="19" spans="1:8" ht="30" customHeight="1" x14ac:dyDescent="0.25">
      <c r="A19" s="95" t="s">
        <v>25</v>
      </c>
      <c r="B19" s="95"/>
      <c r="C19" s="95"/>
      <c r="D19" s="95"/>
      <c r="E19" s="95"/>
    </row>
    <row r="20" spans="1:8" ht="15" customHeight="1" x14ac:dyDescent="0.25">
      <c r="A20" s="95"/>
      <c r="B20" s="95"/>
      <c r="C20" s="95"/>
      <c r="D20" s="95"/>
      <c r="E20" s="95"/>
      <c r="F20" s="2">
        <v>2363.8000000000002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9" t="s">
        <v>41</v>
      </c>
      <c r="B22" s="8" t="s">
        <v>39</v>
      </c>
      <c r="C22" s="3" t="s">
        <v>4</v>
      </c>
      <c r="D22" s="22">
        <v>17.7</v>
      </c>
      <c r="E22" s="25">
        <f>D22*F20*3</f>
        <v>125517.78</v>
      </c>
      <c r="G22" s="17"/>
    </row>
    <row r="23" spans="1:8" x14ac:dyDescent="0.25">
      <c r="A23" s="23" t="s">
        <v>40</v>
      </c>
      <c r="B23" s="24" t="s">
        <v>23</v>
      </c>
      <c r="C23" s="22" t="s">
        <v>4</v>
      </c>
      <c r="D23" s="22">
        <v>6.51</v>
      </c>
      <c r="E23" s="25">
        <f>D23*F20*3</f>
        <v>46165.014000000003</v>
      </c>
      <c r="G23" s="17"/>
    </row>
    <row r="24" spans="1:8" ht="25.5" x14ac:dyDescent="0.25">
      <c r="A24" s="7" t="s">
        <v>42</v>
      </c>
      <c r="B24" s="30" t="s">
        <v>43</v>
      </c>
      <c r="C24" s="3" t="s">
        <v>27</v>
      </c>
      <c r="D24" s="3"/>
      <c r="E24" s="51">
        <v>0</v>
      </c>
      <c r="G24" s="17"/>
    </row>
    <row r="25" spans="1:8" x14ac:dyDescent="0.25">
      <c r="A25" s="7" t="s">
        <v>26</v>
      </c>
      <c r="B25" s="8" t="s">
        <v>61</v>
      </c>
      <c r="C25" s="3" t="s">
        <v>27</v>
      </c>
      <c r="D25" s="3"/>
      <c r="E25" s="31">
        <v>1974.49</v>
      </c>
      <c r="G25" s="17"/>
    </row>
    <row r="26" spans="1:8" x14ac:dyDescent="0.25">
      <c r="A26" s="7"/>
      <c r="B26" s="8"/>
      <c r="C26" s="3"/>
      <c r="D26" s="3"/>
      <c r="E26" s="34"/>
      <c r="G26" s="17"/>
    </row>
    <row r="27" spans="1:8" s="12" customFormat="1" ht="14.25" x14ac:dyDescent="0.2">
      <c r="A27" s="21" t="s">
        <v>35</v>
      </c>
      <c r="B27" s="9"/>
      <c r="C27" s="10"/>
      <c r="D27" s="10"/>
      <c r="E27" s="11">
        <f>SUM(E22:E26)</f>
        <v>173657.28399999999</v>
      </c>
    </row>
    <row r="29" spans="1:8" s="18" customFormat="1" ht="33.75" customHeight="1" x14ac:dyDescent="0.25">
      <c r="A29" s="92" t="s">
        <v>67</v>
      </c>
      <c r="B29" s="92"/>
      <c r="C29" s="92"/>
      <c r="D29" s="92"/>
      <c r="E29" s="92"/>
      <c r="F29" s="41"/>
    </row>
    <row r="30" spans="1:8" ht="30.75" customHeight="1" x14ac:dyDescent="0.25">
      <c r="A30" s="93" t="s">
        <v>21</v>
      </c>
      <c r="B30" s="93"/>
      <c r="C30" s="93"/>
      <c r="D30" s="93"/>
      <c r="E30" s="93"/>
    </row>
    <row r="31" spans="1:8" x14ac:dyDescent="0.25">
      <c r="A31" s="93" t="s">
        <v>20</v>
      </c>
      <c r="B31" s="93"/>
      <c r="C31" s="93"/>
      <c r="D31" s="93"/>
      <c r="E31" s="93"/>
      <c r="F31" s="12"/>
      <c r="G31" s="12"/>
      <c r="H31" s="13"/>
    </row>
    <row r="32" spans="1:8" ht="30.75" customHeight="1" x14ac:dyDescent="0.25">
      <c r="A32" s="93" t="s">
        <v>28</v>
      </c>
      <c r="B32" s="93"/>
      <c r="C32" s="93"/>
      <c r="D32" s="93"/>
      <c r="E32" s="93"/>
    </row>
    <row r="33" spans="1:6" ht="30.75" customHeight="1" x14ac:dyDescent="0.25">
      <c r="A33" s="48"/>
      <c r="B33" s="48"/>
      <c r="C33" s="48"/>
      <c r="D33" s="48"/>
      <c r="E33" s="48"/>
    </row>
    <row r="34" spans="1:6" x14ac:dyDescent="0.25">
      <c r="A34" s="94" t="s">
        <v>5</v>
      </c>
      <c r="B34" s="94"/>
      <c r="C34" s="94"/>
      <c r="D34" s="94"/>
      <c r="E34" s="94"/>
    </row>
    <row r="35" spans="1:6" x14ac:dyDescent="0.25">
      <c r="A35" s="93" t="s">
        <v>18</v>
      </c>
      <c r="B35" s="93"/>
      <c r="C35" s="93"/>
      <c r="D35" s="93"/>
      <c r="E35" s="93"/>
    </row>
    <row r="36" spans="1:6" x14ac:dyDescent="0.25">
      <c r="A36" s="90" t="s">
        <v>47</v>
      </c>
      <c r="B36" s="90"/>
      <c r="C36" s="90"/>
      <c r="D36" s="90"/>
      <c r="E36" s="5"/>
    </row>
    <row r="37" spans="1:6" x14ac:dyDescent="0.25">
      <c r="B37" s="91" t="s">
        <v>19</v>
      </c>
      <c r="C37" s="91"/>
      <c r="D37" s="91"/>
      <c r="E37" s="6" t="s">
        <v>6</v>
      </c>
    </row>
    <row r="38" spans="1:6" x14ac:dyDescent="0.25">
      <c r="A38" s="47"/>
      <c r="B38" s="47"/>
      <c r="C38" s="47"/>
      <c r="D38" s="47"/>
      <c r="E38" s="47"/>
    </row>
    <row r="39" spans="1:6" x14ac:dyDescent="0.25">
      <c r="A39" s="90" t="s">
        <v>37</v>
      </c>
      <c r="B39" s="90"/>
      <c r="C39" s="90"/>
      <c r="D39" s="90"/>
      <c r="E39" s="5"/>
    </row>
    <row r="40" spans="1:6" x14ac:dyDescent="0.25">
      <c r="B40" s="91" t="s">
        <v>19</v>
      </c>
      <c r="C40" s="91"/>
      <c r="D40" s="91"/>
      <c r="E40" s="6" t="s">
        <v>6</v>
      </c>
    </row>
    <row r="41" spans="1:6" x14ac:dyDescent="0.25">
      <c r="A41" s="36" t="s">
        <v>48</v>
      </c>
      <c r="B41" s="35"/>
      <c r="C41" s="35"/>
      <c r="D41" s="35"/>
      <c r="E41" s="6"/>
    </row>
    <row r="42" spans="1:6" x14ac:dyDescent="0.25">
      <c r="A42" s="12" t="s">
        <v>29</v>
      </c>
    </row>
    <row r="43" spans="1:6" x14ac:dyDescent="0.25">
      <c r="A43" s="2" t="s">
        <v>38</v>
      </c>
      <c r="B43" s="15">
        <f>'2кв'!B48</f>
        <v>105079.88200000004</v>
      </c>
    </row>
    <row r="44" spans="1:6" x14ac:dyDescent="0.25">
      <c r="A44" s="2" t="s">
        <v>68</v>
      </c>
      <c r="B44" s="16"/>
    </row>
    <row r="45" spans="1:6" x14ac:dyDescent="0.25">
      <c r="A45" s="2" t="s">
        <v>32</v>
      </c>
      <c r="B45" s="16">
        <v>206961.98</v>
      </c>
      <c r="F45" s="20"/>
    </row>
    <row r="46" spans="1:6" x14ac:dyDescent="0.25">
      <c r="A46" s="2" t="s">
        <v>33</v>
      </c>
      <c r="B46" s="16">
        <v>3771.69</v>
      </c>
      <c r="F46" s="20"/>
    </row>
    <row r="47" spans="1:6" ht="30" x14ac:dyDescent="0.25">
      <c r="A47" s="49" t="s">
        <v>31</v>
      </c>
      <c r="B47" s="16">
        <f>E27</f>
        <v>173657.28399999999</v>
      </c>
      <c r="C47" s="17"/>
    </row>
    <row r="48" spans="1:6" x14ac:dyDescent="0.25">
      <c r="A48" s="14" t="s">
        <v>30</v>
      </c>
      <c r="B48" s="19">
        <f>B43+B45+B46-B47</f>
        <v>142156.2680000001</v>
      </c>
    </row>
    <row r="51" spans="2:3" x14ac:dyDescent="0.25">
      <c r="B51" s="27">
        <v>77345.47</v>
      </c>
    </row>
    <row r="53" spans="2:3" x14ac:dyDescent="0.25">
      <c r="B53" s="27"/>
    </row>
    <row r="54" spans="2:3" x14ac:dyDescent="0.25">
      <c r="B54" s="27"/>
      <c r="C54" s="28"/>
    </row>
    <row r="55" spans="2:3" x14ac:dyDescent="0.25">
      <c r="B55" s="27"/>
    </row>
    <row r="56" spans="2:3" x14ac:dyDescent="0.25">
      <c r="B56" s="27"/>
    </row>
    <row r="57" spans="2:3" x14ac:dyDescent="0.25">
      <c r="B57" s="27"/>
    </row>
  </sheetData>
  <mergeCells count="28">
    <mergeCell ref="A36:D36"/>
    <mergeCell ref="B37:D37"/>
    <mergeCell ref="A39:D39"/>
    <mergeCell ref="B40:D40"/>
    <mergeCell ref="A29:E29"/>
    <mergeCell ref="A30:E30"/>
    <mergeCell ref="A31:E31"/>
    <mergeCell ref="A32:E32"/>
    <mergeCell ref="A34:E34"/>
    <mergeCell ref="A35:E35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view="pageBreakPreview" topLeftCell="A22" zoomScaleSheetLayoutView="100" workbookViewId="0">
      <selection activeCell="A33" sqref="A33:E33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7.7109375" style="2" customWidth="1"/>
    <col min="7" max="7" width="13.28515625" style="2" bestFit="1" customWidth="1"/>
    <col min="8" max="8" width="17.85546875" style="2" customWidth="1"/>
    <col min="9" max="16384" width="9.140625" style="2"/>
  </cols>
  <sheetData>
    <row r="1" spans="1:5" ht="15.75" x14ac:dyDescent="0.25">
      <c r="A1" s="100" t="s">
        <v>11</v>
      </c>
      <c r="B1" s="100"/>
      <c r="C1" s="100"/>
      <c r="D1" s="100"/>
      <c r="E1" s="100"/>
    </row>
    <row r="2" spans="1:5" ht="30.75" customHeight="1" x14ac:dyDescent="0.25">
      <c r="A2" s="101" t="s">
        <v>12</v>
      </c>
      <c r="B2" s="102"/>
      <c r="C2" s="102"/>
      <c r="D2" s="102"/>
      <c r="E2" s="102"/>
    </row>
    <row r="3" spans="1:5" x14ac:dyDescent="0.25">
      <c r="A3" s="103" t="s">
        <v>70</v>
      </c>
      <c r="B3" s="103"/>
      <c r="C3" s="103"/>
      <c r="D3" s="103"/>
      <c r="E3" s="103"/>
    </row>
    <row r="4" spans="1:5" s="1" customFormat="1" ht="15.75" x14ac:dyDescent="0.25">
      <c r="A4" s="26" t="s">
        <v>13</v>
      </c>
      <c r="B4" s="4"/>
      <c r="C4" s="4"/>
      <c r="D4" s="2"/>
      <c r="E4" s="42">
        <v>46022</v>
      </c>
    </row>
    <row r="5" spans="1:5" x14ac:dyDescent="0.25">
      <c r="A5" s="55"/>
      <c r="B5" s="4"/>
      <c r="C5" s="4"/>
      <c r="D5" s="4"/>
      <c r="E5" s="4"/>
    </row>
    <row r="6" spans="1:5" x14ac:dyDescent="0.25">
      <c r="A6" s="93" t="s">
        <v>0</v>
      </c>
      <c r="B6" s="93"/>
      <c r="C6" s="93"/>
      <c r="D6" s="93"/>
      <c r="E6" s="93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98" t="s">
        <v>1</v>
      </c>
      <c r="B8" s="98"/>
      <c r="C8" s="98"/>
      <c r="D8" s="98"/>
      <c r="E8" s="98"/>
    </row>
    <row r="9" spans="1:5" x14ac:dyDescent="0.25">
      <c r="A9" s="93" t="s">
        <v>36</v>
      </c>
      <c r="B9" s="93"/>
      <c r="C9" s="93"/>
      <c r="D9" s="93"/>
      <c r="E9" s="93"/>
    </row>
    <row r="10" spans="1:5" ht="22.5" customHeight="1" x14ac:dyDescent="0.25">
      <c r="A10" s="96" t="s">
        <v>14</v>
      </c>
      <c r="B10" s="97"/>
      <c r="C10" s="97"/>
      <c r="D10" s="97"/>
      <c r="E10" s="97"/>
    </row>
    <row r="11" spans="1:5" ht="30" customHeight="1" x14ac:dyDescent="0.25">
      <c r="A11" s="92" t="s">
        <v>34</v>
      </c>
      <c r="B11" s="92"/>
      <c r="C11" s="92"/>
      <c r="D11" s="92"/>
      <c r="E11" s="92"/>
    </row>
    <row r="12" spans="1:5" ht="13.9" customHeight="1" x14ac:dyDescent="0.25">
      <c r="A12" s="98" t="s">
        <v>15</v>
      </c>
      <c r="B12" s="99"/>
      <c r="C12" s="99"/>
      <c r="D12" s="99"/>
      <c r="E12" s="99"/>
    </row>
    <row r="13" spans="1:5" ht="13.9" customHeight="1" x14ac:dyDescent="0.25">
      <c r="A13" s="93" t="s">
        <v>22</v>
      </c>
      <c r="B13" s="93"/>
      <c r="C13" s="93"/>
      <c r="D13" s="93"/>
      <c r="E13" s="93"/>
    </row>
    <row r="14" spans="1:5" ht="13.9" customHeight="1" x14ac:dyDescent="0.25">
      <c r="A14" s="98" t="s">
        <v>2</v>
      </c>
      <c r="B14" s="99"/>
      <c r="C14" s="99"/>
      <c r="D14" s="99"/>
      <c r="E14" s="99"/>
    </row>
    <row r="15" spans="1:5" ht="13.9" customHeight="1" x14ac:dyDescent="0.25">
      <c r="A15" s="93" t="s">
        <v>45</v>
      </c>
      <c r="B15" s="93"/>
      <c r="C15" s="93"/>
      <c r="D15" s="93"/>
      <c r="E15" s="93"/>
    </row>
    <row r="16" spans="1:5" ht="13.9" customHeight="1" x14ac:dyDescent="0.25">
      <c r="A16" s="98" t="s">
        <v>16</v>
      </c>
      <c r="B16" s="99"/>
      <c r="C16" s="99"/>
      <c r="D16" s="99"/>
      <c r="E16" s="99"/>
    </row>
    <row r="17" spans="1:8" ht="30" customHeight="1" x14ac:dyDescent="0.25">
      <c r="A17" s="93" t="s">
        <v>17</v>
      </c>
      <c r="B17" s="93"/>
      <c r="C17" s="93"/>
      <c r="D17" s="93"/>
      <c r="E17" s="93"/>
    </row>
    <row r="18" spans="1:8" ht="62.25" customHeight="1" x14ac:dyDescent="0.25">
      <c r="A18" s="93" t="s">
        <v>44</v>
      </c>
      <c r="B18" s="93"/>
      <c r="C18" s="93"/>
      <c r="D18" s="93"/>
      <c r="E18" s="93"/>
    </row>
    <row r="19" spans="1:8" ht="30" customHeight="1" x14ac:dyDescent="0.25">
      <c r="A19" s="95" t="s">
        <v>25</v>
      </c>
      <c r="B19" s="95"/>
      <c r="C19" s="95"/>
      <c r="D19" s="95"/>
      <c r="E19" s="95"/>
    </row>
    <row r="20" spans="1:8" ht="15" customHeight="1" x14ac:dyDescent="0.25">
      <c r="A20" s="95"/>
      <c r="B20" s="95"/>
      <c r="C20" s="95"/>
      <c r="D20" s="95"/>
      <c r="E20" s="95"/>
      <c r="F20" s="2">
        <v>2363.8000000000002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9" t="s">
        <v>41</v>
      </c>
      <c r="B22" s="8" t="s">
        <v>39</v>
      </c>
      <c r="C22" s="3" t="s">
        <v>4</v>
      </c>
      <c r="D22" s="22">
        <v>17.7</v>
      </c>
      <c r="E22" s="25">
        <f>D22*F20*3</f>
        <v>125517.78</v>
      </c>
      <c r="G22" s="17"/>
    </row>
    <row r="23" spans="1:8" x14ac:dyDescent="0.25">
      <c r="A23" s="23" t="s">
        <v>40</v>
      </c>
      <c r="B23" s="24" t="s">
        <v>23</v>
      </c>
      <c r="C23" s="22" t="s">
        <v>4</v>
      </c>
      <c r="D23" s="22">
        <v>6.51</v>
      </c>
      <c r="E23" s="25">
        <f>D23*F20*3</f>
        <v>46165.014000000003</v>
      </c>
      <c r="G23" s="17"/>
    </row>
    <row r="24" spans="1:8" ht="25.5" x14ac:dyDescent="0.25">
      <c r="A24" s="7" t="s">
        <v>42</v>
      </c>
      <c r="B24" s="30" t="s">
        <v>43</v>
      </c>
      <c r="C24" s="3" t="s">
        <v>27</v>
      </c>
      <c r="D24" s="3"/>
      <c r="E24" s="51">
        <v>0</v>
      </c>
      <c r="G24" s="17"/>
    </row>
    <row r="25" spans="1:8" x14ac:dyDescent="0.25">
      <c r="A25" s="7" t="s">
        <v>26</v>
      </c>
      <c r="B25" s="8" t="s">
        <v>69</v>
      </c>
      <c r="C25" s="3" t="s">
        <v>27</v>
      </c>
      <c r="D25" s="3"/>
      <c r="E25" s="31">
        <f>580+426+378+160+119+119+44</f>
        <v>1826</v>
      </c>
      <c r="G25" s="17"/>
    </row>
    <row r="26" spans="1:8" x14ac:dyDescent="0.25">
      <c r="A26" s="33" t="s">
        <v>97</v>
      </c>
      <c r="B26" s="8" t="s">
        <v>98</v>
      </c>
      <c r="C26" s="3" t="s">
        <v>27</v>
      </c>
      <c r="D26" s="3"/>
      <c r="E26" s="88">
        <v>17919.68</v>
      </c>
      <c r="G26" s="17"/>
    </row>
    <row r="27" spans="1:8" ht="30" x14ac:dyDescent="0.25">
      <c r="A27" s="33" t="s">
        <v>96</v>
      </c>
      <c r="B27" s="8" t="s">
        <v>98</v>
      </c>
      <c r="C27" s="3" t="s">
        <v>99</v>
      </c>
      <c r="D27" s="3">
        <v>16</v>
      </c>
      <c r="E27" s="34">
        <f>D27*333.76</f>
        <v>5340.16</v>
      </c>
      <c r="G27" s="17"/>
    </row>
    <row r="28" spans="1:8" s="12" customFormat="1" ht="14.25" x14ac:dyDescent="0.2">
      <c r="A28" s="21" t="s">
        <v>35</v>
      </c>
      <c r="B28" s="9"/>
      <c r="C28" s="10"/>
      <c r="D28" s="10"/>
      <c r="E28" s="11">
        <f>SUM(E22:E27)</f>
        <v>196768.63399999999</v>
      </c>
    </row>
    <row r="30" spans="1:8" s="18" customFormat="1" ht="33.75" customHeight="1" x14ac:dyDescent="0.25">
      <c r="A30" s="92" t="s">
        <v>100</v>
      </c>
      <c r="B30" s="92"/>
      <c r="C30" s="92"/>
      <c r="D30" s="92"/>
      <c r="E30" s="92"/>
      <c r="F30" s="41"/>
    </row>
    <row r="31" spans="1:8" ht="30.75" customHeight="1" x14ac:dyDescent="0.25">
      <c r="A31" s="93" t="s">
        <v>21</v>
      </c>
      <c r="B31" s="93"/>
      <c r="C31" s="93"/>
      <c r="D31" s="93"/>
      <c r="E31" s="93"/>
    </row>
    <row r="32" spans="1:8" x14ac:dyDescent="0.25">
      <c r="A32" s="93" t="s">
        <v>20</v>
      </c>
      <c r="B32" s="93"/>
      <c r="C32" s="93"/>
      <c r="D32" s="93"/>
      <c r="E32" s="93"/>
      <c r="F32" s="12"/>
      <c r="G32" s="12"/>
      <c r="H32" s="13"/>
    </row>
    <row r="33" spans="1:6" ht="30.75" customHeight="1" x14ac:dyDescent="0.25">
      <c r="A33" s="93" t="s">
        <v>28</v>
      </c>
      <c r="B33" s="93"/>
      <c r="C33" s="93"/>
      <c r="D33" s="93"/>
      <c r="E33" s="93"/>
    </row>
    <row r="34" spans="1:6" ht="30.75" customHeight="1" x14ac:dyDescent="0.25">
      <c r="A34" s="53"/>
      <c r="B34" s="53"/>
      <c r="C34" s="53"/>
      <c r="D34" s="53"/>
      <c r="E34" s="53"/>
    </row>
    <row r="35" spans="1:6" x14ac:dyDescent="0.25">
      <c r="A35" s="94" t="s">
        <v>5</v>
      </c>
      <c r="B35" s="94"/>
      <c r="C35" s="94"/>
      <c r="D35" s="94"/>
      <c r="E35" s="94"/>
    </row>
    <row r="36" spans="1:6" x14ac:dyDescent="0.25">
      <c r="A36" s="93" t="s">
        <v>18</v>
      </c>
      <c r="B36" s="93"/>
      <c r="C36" s="93"/>
      <c r="D36" s="93"/>
      <c r="E36" s="93"/>
    </row>
    <row r="37" spans="1:6" x14ac:dyDescent="0.25">
      <c r="A37" s="90" t="s">
        <v>47</v>
      </c>
      <c r="B37" s="90"/>
      <c r="C37" s="90"/>
      <c r="D37" s="90"/>
      <c r="E37" s="5"/>
    </row>
    <row r="38" spans="1:6" x14ac:dyDescent="0.25">
      <c r="B38" s="91" t="s">
        <v>19</v>
      </c>
      <c r="C38" s="91"/>
      <c r="D38" s="91"/>
      <c r="E38" s="6" t="s">
        <v>6</v>
      </c>
    </row>
    <row r="39" spans="1:6" x14ac:dyDescent="0.25">
      <c r="A39" s="52"/>
      <c r="B39" s="52"/>
      <c r="C39" s="52"/>
      <c r="D39" s="52"/>
      <c r="E39" s="52"/>
    </row>
    <row r="40" spans="1:6" x14ac:dyDescent="0.25">
      <c r="A40" s="90" t="s">
        <v>37</v>
      </c>
      <c r="B40" s="90"/>
      <c r="C40" s="90"/>
      <c r="D40" s="90"/>
      <c r="E40" s="5"/>
    </row>
    <row r="41" spans="1:6" x14ac:dyDescent="0.25">
      <c r="B41" s="91" t="s">
        <v>19</v>
      </c>
      <c r="C41" s="91"/>
      <c r="D41" s="91"/>
      <c r="E41" s="6" t="s">
        <v>6</v>
      </c>
    </row>
    <row r="42" spans="1:6" x14ac:dyDescent="0.25">
      <c r="A42" s="36" t="s">
        <v>48</v>
      </c>
      <c r="B42" s="35"/>
      <c r="C42" s="35"/>
      <c r="D42" s="35"/>
      <c r="E42" s="6"/>
    </row>
    <row r="43" spans="1:6" x14ac:dyDescent="0.25">
      <c r="A43" s="12" t="s">
        <v>29</v>
      </c>
    </row>
    <row r="44" spans="1:6" x14ac:dyDescent="0.25">
      <c r="A44" s="2" t="s">
        <v>38</v>
      </c>
      <c r="B44" s="15">
        <f>'3кв'!B48</f>
        <v>142156.2680000001</v>
      </c>
    </row>
    <row r="45" spans="1:6" x14ac:dyDescent="0.25">
      <c r="A45" s="2" t="s">
        <v>101</v>
      </c>
      <c r="B45" s="16"/>
    </row>
    <row r="46" spans="1:6" x14ac:dyDescent="0.25">
      <c r="A46" s="2" t="s">
        <v>32</v>
      </c>
      <c r="B46" s="16">
        <v>218497.72</v>
      </c>
      <c r="F46" s="20"/>
    </row>
    <row r="47" spans="1:6" x14ac:dyDescent="0.25">
      <c r="A47" s="2" t="s">
        <v>33</v>
      </c>
      <c r="B47" s="16">
        <v>4193.1400000000003</v>
      </c>
      <c r="F47" s="20"/>
    </row>
    <row r="48" spans="1:6" ht="30" x14ac:dyDescent="0.25">
      <c r="A48" s="54" t="s">
        <v>31</v>
      </c>
      <c r="B48" s="16">
        <f>E28</f>
        <v>196768.63399999999</v>
      </c>
      <c r="C48" s="17"/>
    </row>
    <row r="49" spans="1:3" x14ac:dyDescent="0.25">
      <c r="A49" s="14" t="s">
        <v>30</v>
      </c>
      <c r="B49" s="19">
        <f>B44+B46+B47-B48</f>
        <v>168078.49400000015</v>
      </c>
    </row>
    <row r="52" spans="1:3" x14ac:dyDescent="0.25">
      <c r="B52" s="27">
        <v>77345.47</v>
      </c>
    </row>
    <row r="54" spans="1:3" x14ac:dyDescent="0.25">
      <c r="B54" s="27"/>
    </row>
    <row r="55" spans="1:3" x14ac:dyDescent="0.25">
      <c r="B55" s="27"/>
      <c r="C55" s="28"/>
    </row>
    <row r="56" spans="1:3" x14ac:dyDescent="0.25">
      <c r="B56" s="27"/>
    </row>
    <row r="57" spans="1:3" x14ac:dyDescent="0.25">
      <c r="B57" s="27"/>
    </row>
    <row r="58" spans="1:3" x14ac:dyDescent="0.25">
      <c r="B58" s="27"/>
    </row>
  </sheetData>
  <mergeCells count="28">
    <mergeCell ref="A37:D37"/>
    <mergeCell ref="B38:D38"/>
    <mergeCell ref="A40:D40"/>
    <mergeCell ref="B41:D41"/>
    <mergeCell ref="A30:E30"/>
    <mergeCell ref="A31:E31"/>
    <mergeCell ref="A32:E32"/>
    <mergeCell ref="A33:E33"/>
    <mergeCell ref="A35:E35"/>
    <mergeCell ref="A36:E36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BreakPreview" topLeftCell="A16" zoomScaleSheetLayoutView="100" workbookViewId="0">
      <selection activeCell="D33" sqref="D33"/>
    </sheetView>
  </sheetViews>
  <sheetFormatPr defaultRowHeight="15.75" x14ac:dyDescent="0.25"/>
  <cols>
    <col min="1" max="1" width="10.5703125" style="57" customWidth="1"/>
    <col min="2" max="2" width="64" style="57" customWidth="1"/>
    <col min="3" max="3" width="16.140625" style="57" customWidth="1"/>
    <col min="4" max="4" width="11.85546875" style="57" customWidth="1"/>
    <col min="5" max="5" width="14.7109375" style="57" customWidth="1"/>
    <col min="6" max="6" width="12.42578125" style="57" customWidth="1"/>
    <col min="7" max="7" width="12" style="57" customWidth="1"/>
    <col min="8" max="8" width="13.5703125" style="57" customWidth="1"/>
    <col min="9" max="16384" width="9.140625" style="57"/>
  </cols>
  <sheetData>
    <row r="1" spans="1:4" x14ac:dyDescent="0.25">
      <c r="A1" s="105" t="s">
        <v>71</v>
      </c>
      <c r="B1" s="105"/>
      <c r="C1" s="105"/>
      <c r="D1" s="56"/>
    </row>
    <row r="2" spans="1:4" x14ac:dyDescent="0.25">
      <c r="A2" s="106" t="s">
        <v>72</v>
      </c>
      <c r="B2" s="106"/>
      <c r="C2" s="106"/>
      <c r="D2" s="58"/>
    </row>
    <row r="3" spans="1:4" x14ac:dyDescent="0.25">
      <c r="A3" s="106" t="s">
        <v>94</v>
      </c>
      <c r="B3" s="106"/>
      <c r="C3" s="106"/>
      <c r="D3" s="58"/>
    </row>
    <row r="4" spans="1:4" x14ac:dyDescent="0.25">
      <c r="A4" s="105" t="s">
        <v>73</v>
      </c>
      <c r="B4" s="105"/>
      <c r="C4" s="105"/>
      <c r="D4" s="56"/>
    </row>
    <row r="5" spans="1:4" x14ac:dyDescent="0.25">
      <c r="A5" s="107"/>
      <c r="B5" s="107"/>
      <c r="C5" s="107"/>
      <c r="D5" s="1"/>
    </row>
    <row r="6" spans="1:4" x14ac:dyDescent="0.25">
      <c r="A6" s="58"/>
      <c r="B6" s="59" t="s">
        <v>74</v>
      </c>
      <c r="C6" s="60">
        <f>'1кв'!B46</f>
        <v>77345.47</v>
      </c>
      <c r="D6" s="61"/>
    </row>
    <row r="7" spans="1:4" x14ac:dyDescent="0.25">
      <c r="A7" s="62" t="s">
        <v>75</v>
      </c>
      <c r="B7" s="59" t="s">
        <v>107</v>
      </c>
      <c r="C7" s="60"/>
      <c r="D7" s="61"/>
    </row>
    <row r="8" spans="1:4" x14ac:dyDescent="0.25">
      <c r="A8" s="58"/>
      <c r="B8" s="63" t="s">
        <v>76</v>
      </c>
      <c r="C8" s="60"/>
      <c r="D8" s="61"/>
    </row>
    <row r="9" spans="1:4" x14ac:dyDescent="0.25">
      <c r="A9" s="58"/>
      <c r="B9" s="64" t="s">
        <v>77</v>
      </c>
      <c r="C9" s="60"/>
      <c r="D9" s="61"/>
    </row>
    <row r="10" spans="1:4" x14ac:dyDescent="0.25">
      <c r="A10" s="58"/>
      <c r="B10" s="64" t="s">
        <v>78</v>
      </c>
      <c r="C10" s="60"/>
      <c r="D10" s="61"/>
    </row>
    <row r="11" spans="1:4" x14ac:dyDescent="0.25">
      <c r="A11" s="58"/>
      <c r="B11" s="64" t="s">
        <v>79</v>
      </c>
      <c r="C11" s="60"/>
      <c r="D11" s="61"/>
    </row>
    <row r="12" spans="1:4" x14ac:dyDescent="0.25">
      <c r="B12" s="65" t="s">
        <v>80</v>
      </c>
      <c r="C12" s="66">
        <f>'1кв'!B48+'2кв'!B45+'3кв'!B45+'4кв'!B46</f>
        <v>834874.02</v>
      </c>
      <c r="D12" s="67"/>
    </row>
    <row r="13" spans="1:4" x14ac:dyDescent="0.25">
      <c r="B13" s="68" t="s">
        <v>81</v>
      </c>
      <c r="C13" s="66">
        <f>'1кв'!B49+'2кв'!B46+'3кв'!B46+'4кв'!B47</f>
        <v>18997.150000000001</v>
      </c>
      <c r="D13" s="67"/>
    </row>
    <row r="14" spans="1:4" x14ac:dyDescent="0.25">
      <c r="A14" s="70"/>
      <c r="B14" s="65" t="s">
        <v>82</v>
      </c>
      <c r="C14" s="71">
        <f>SUM(C12:C13)</f>
        <v>853871.17</v>
      </c>
      <c r="D14" s="61"/>
    </row>
    <row r="15" spans="1:4" x14ac:dyDescent="0.25">
      <c r="A15" s="1"/>
      <c r="B15" s="104"/>
      <c r="C15" s="104"/>
      <c r="D15" s="72"/>
    </row>
    <row r="16" spans="1:4" x14ac:dyDescent="0.25">
      <c r="A16" s="73" t="s">
        <v>83</v>
      </c>
      <c r="B16" s="69" t="s">
        <v>84</v>
      </c>
      <c r="C16" s="66">
        <f>'1кв'!E22+'2кв'!E22+'3кв'!E22+'4кв'!E22</f>
        <v>502071.12</v>
      </c>
      <c r="D16" s="72"/>
    </row>
    <row r="17" spans="1:5" x14ac:dyDescent="0.25">
      <c r="A17" s="73"/>
      <c r="B17" s="74" t="s">
        <v>85</v>
      </c>
      <c r="C17" s="66">
        <f>'1кв'!E23+'2кв'!E23+'3кв'!E23+'4кв'!E23</f>
        <v>184660.05600000001</v>
      </c>
      <c r="D17" s="72"/>
    </row>
    <row r="18" spans="1:5" x14ac:dyDescent="0.25">
      <c r="A18" s="73"/>
      <c r="B18" s="74" t="s">
        <v>86</v>
      </c>
      <c r="C18" s="66">
        <f>'1кв'!E24+'2кв'!E24+'3кв'!E24+'4кв'!E24</f>
        <v>0</v>
      </c>
      <c r="D18" s="72"/>
    </row>
    <row r="19" spans="1:5" x14ac:dyDescent="0.25">
      <c r="A19" s="1"/>
      <c r="B19" s="64" t="s">
        <v>26</v>
      </c>
      <c r="C19" s="66">
        <f>'1кв'!E25+'2кв'!E25+'3кв'!E25+'4кв'!E25</f>
        <v>10501.22</v>
      </c>
      <c r="D19" s="72"/>
      <c r="E19" s="75"/>
    </row>
    <row r="20" spans="1:5" x14ac:dyDescent="0.25">
      <c r="A20" s="73"/>
      <c r="B20" s="76" t="s">
        <v>102</v>
      </c>
      <c r="C20" s="77">
        <f>'1кв'!E27+'4кв'!E27</f>
        <v>10680.32</v>
      </c>
      <c r="D20" s="72"/>
    </row>
    <row r="21" spans="1:5" x14ac:dyDescent="0.25">
      <c r="A21" s="73"/>
      <c r="B21" s="63" t="s">
        <v>87</v>
      </c>
      <c r="C21" s="77">
        <f>SUM(C23:C26)</f>
        <v>55225.430000000008</v>
      </c>
      <c r="D21" s="72"/>
    </row>
    <row r="22" spans="1:5" x14ac:dyDescent="0.25">
      <c r="A22" s="73"/>
      <c r="B22" s="63" t="s">
        <v>76</v>
      </c>
      <c r="C22" s="77"/>
      <c r="D22" s="72"/>
    </row>
    <row r="23" spans="1:5" x14ac:dyDescent="0.25">
      <c r="A23" s="73"/>
      <c r="B23" s="78" t="s">
        <v>55</v>
      </c>
      <c r="C23" s="66">
        <f>'1кв'!E26</f>
        <v>5627.55</v>
      </c>
      <c r="D23" s="72"/>
    </row>
    <row r="24" spans="1:5" x14ac:dyDescent="0.25">
      <c r="A24" s="73"/>
      <c r="B24" s="78" t="s">
        <v>51</v>
      </c>
      <c r="C24" s="66">
        <f>'1кв'!E28</f>
        <v>28637.83</v>
      </c>
      <c r="D24" s="72"/>
    </row>
    <row r="25" spans="1:5" x14ac:dyDescent="0.25">
      <c r="A25" s="73"/>
      <c r="B25" s="78" t="s">
        <v>63</v>
      </c>
      <c r="C25" s="66">
        <f>'2кв'!E26</f>
        <v>3040.37</v>
      </c>
      <c r="D25" s="72"/>
    </row>
    <row r="26" spans="1:5" x14ac:dyDescent="0.25">
      <c r="A26" s="73"/>
      <c r="B26" s="33" t="s">
        <v>97</v>
      </c>
      <c r="C26" s="66">
        <f>'4кв'!E26</f>
        <v>17919.68</v>
      </c>
      <c r="D26" s="72"/>
    </row>
    <row r="27" spans="1:5" x14ac:dyDescent="0.25">
      <c r="A27" s="73"/>
      <c r="B27" s="78"/>
      <c r="C27" s="66"/>
      <c r="D27" s="72"/>
    </row>
    <row r="28" spans="1:5" x14ac:dyDescent="0.25">
      <c r="A28" s="73"/>
      <c r="B28" s="78"/>
      <c r="C28" s="79"/>
      <c r="D28" s="72"/>
    </row>
    <row r="29" spans="1:5" x14ac:dyDescent="0.25">
      <c r="A29" s="1"/>
      <c r="B29" s="80" t="s">
        <v>88</v>
      </c>
      <c r="C29" s="81">
        <f>SUM(C16:C21)</f>
        <v>763138.14599999995</v>
      </c>
      <c r="D29" s="72">
        <f>'[1]1кв'!E33+'[1]2кв'!E31+'[1]3кв'!E34+'[1]4кв'!E32</f>
        <v>859363.02700000012</v>
      </c>
      <c r="E29" s="75"/>
    </row>
    <row r="30" spans="1:5" x14ac:dyDescent="0.25">
      <c r="A30" s="1"/>
      <c r="B30" s="82" t="s">
        <v>95</v>
      </c>
      <c r="C30" s="83">
        <f>C6+C14-C29</f>
        <v>168078.49400000006</v>
      </c>
      <c r="D30" s="72"/>
    </row>
    <row r="31" spans="1:5" x14ac:dyDescent="0.25">
      <c r="A31" s="1"/>
      <c r="B31" s="62"/>
      <c r="C31" s="62"/>
      <c r="D31" s="72"/>
    </row>
    <row r="32" spans="1:5" x14ac:dyDescent="0.25">
      <c r="A32" s="1"/>
      <c r="B32" s="84" t="s">
        <v>89</v>
      </c>
      <c r="C32" s="84"/>
      <c r="D32" s="72"/>
    </row>
    <row r="33" spans="1:4" x14ac:dyDescent="0.25">
      <c r="A33" s="1"/>
      <c r="B33" s="84" t="s">
        <v>90</v>
      </c>
      <c r="C33" s="85">
        <v>92767.96</v>
      </c>
      <c r="D33" s="72"/>
    </row>
    <row r="34" spans="1:4" x14ac:dyDescent="0.25">
      <c r="A34" s="1"/>
      <c r="B34" s="86" t="s">
        <v>103</v>
      </c>
      <c r="C34" s="87">
        <v>104791.74</v>
      </c>
      <c r="D34" s="72"/>
    </row>
    <row r="35" spans="1:4" x14ac:dyDescent="0.25">
      <c r="A35" s="1"/>
      <c r="B35" s="84" t="s">
        <v>91</v>
      </c>
      <c r="C35" s="89">
        <f>C34-C33</f>
        <v>12023.779999999999</v>
      </c>
      <c r="D35" s="72"/>
    </row>
    <row r="36" spans="1:4" x14ac:dyDescent="0.25">
      <c r="A36" s="1"/>
      <c r="B36" s="62"/>
      <c r="C36" s="62"/>
      <c r="D36" s="72"/>
    </row>
    <row r="37" spans="1:4" x14ac:dyDescent="0.25">
      <c r="A37" s="1" t="s">
        <v>92</v>
      </c>
      <c r="B37" s="62" t="s">
        <v>104</v>
      </c>
      <c r="C37" s="62"/>
      <c r="D37" s="72"/>
    </row>
    <row r="38" spans="1:4" x14ac:dyDescent="0.25">
      <c r="A38" s="1"/>
      <c r="B38" s="62" t="s">
        <v>105</v>
      </c>
      <c r="C38" s="62"/>
      <c r="D38" s="72"/>
    </row>
    <row r="39" spans="1:4" x14ac:dyDescent="0.25">
      <c r="A39" s="1"/>
      <c r="B39" s="62" t="s">
        <v>106</v>
      </c>
      <c r="C39" s="62"/>
      <c r="D39" s="72"/>
    </row>
    <row r="40" spans="1:4" x14ac:dyDescent="0.25">
      <c r="A40" s="1"/>
      <c r="B40" s="86"/>
      <c r="C40" s="62"/>
      <c r="D40" s="72"/>
    </row>
    <row r="41" spans="1:4" x14ac:dyDescent="0.25">
      <c r="A41" s="1"/>
      <c r="B41" s="62"/>
      <c r="C41" s="62"/>
      <c r="D41" s="72"/>
    </row>
    <row r="42" spans="1:4" x14ac:dyDescent="0.25">
      <c r="A42" s="1"/>
      <c r="B42" s="62"/>
      <c r="C42" s="62"/>
      <c r="D42" s="72"/>
    </row>
    <row r="43" spans="1:4" x14ac:dyDescent="0.25">
      <c r="A43" s="1"/>
      <c r="B43" s="62"/>
      <c r="C43" s="62"/>
      <c r="D43" s="72"/>
    </row>
    <row r="44" spans="1:4" x14ac:dyDescent="0.25">
      <c r="A44" s="1"/>
      <c r="B44" s="62" t="s">
        <v>93</v>
      </c>
      <c r="C44" s="62"/>
      <c r="D44" s="72"/>
    </row>
    <row r="45" spans="1:4" x14ac:dyDescent="0.25">
      <c r="A45" s="1"/>
      <c r="B45" s="62"/>
      <c r="C45" s="62"/>
      <c r="D45" s="72"/>
    </row>
    <row r="46" spans="1:4" x14ac:dyDescent="0.25">
      <c r="A46" s="1"/>
      <c r="B46" s="62"/>
      <c r="C46" s="62"/>
      <c r="D46" s="72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2026-03-13T07:57:46Z</dcterms:modified>
</cp:coreProperties>
</file>