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38640" windowHeight="2112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26" r:id="rId5"/>
  </sheets>
  <definedNames>
    <definedName name="_xlnm.Print_Area" localSheetId="0">'1кв'!$A$1:$E$49</definedName>
    <definedName name="_xlnm.Print_Area" localSheetId="1">'2кв'!$A$1:$E$47</definedName>
    <definedName name="_xlnm.Print_Area" localSheetId="2">'3кв'!$A$1:$E$46</definedName>
    <definedName name="_xlnm.Print_Area" localSheetId="3">'4кв'!$A$1:$E$52</definedName>
    <definedName name="_xlnm.Print_Area" localSheetId="4">отчет!$A$1:$C$35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32" l="1"/>
  <c r="E21" i="31"/>
  <c r="C29" i="26" l="1"/>
  <c r="C16" i="26"/>
  <c r="C13" i="26"/>
  <c r="C14" i="26"/>
  <c r="C15" i="26"/>
  <c r="E31" i="32"/>
  <c r="E24" i="32"/>
  <c r="E28" i="32"/>
  <c r="E29" i="32"/>
  <c r="E30" i="32"/>
  <c r="E27" i="32"/>
  <c r="C19" i="26" l="1"/>
  <c r="C17" i="26" s="1"/>
  <c r="C12" i="26"/>
  <c r="C8" i="26"/>
  <c r="C6" i="26"/>
  <c r="B51" i="32" l="1"/>
  <c r="E22" i="32"/>
  <c r="E22" i="31" l="1"/>
  <c r="E25" i="31"/>
  <c r="B45" i="31" l="1"/>
  <c r="E21" i="30"/>
  <c r="E22" i="30"/>
  <c r="E25" i="30" l="1"/>
  <c r="B46" i="30" s="1"/>
  <c r="E22" i="29" l="1"/>
  <c r="E21" i="29"/>
  <c r="C23" i="26" l="1"/>
  <c r="E27" i="29"/>
  <c r="B48" i="29"/>
  <c r="C10" i="26" l="1"/>
  <c r="C24" i="26" s="1"/>
  <c r="B47" i="30" l="1"/>
  <c r="B42" i="31" s="1"/>
  <c r="B46" i="31" s="1"/>
  <c r="B48" i="32" s="1"/>
  <c r="B52" i="32" s="1"/>
  <c r="B49" i="29"/>
  <c r="B42" i="30" s="1"/>
</calcChain>
</file>

<file path=xl/sharedStrings.xml><?xml version="1.0" encoding="utf-8"?>
<sst xmlns="http://schemas.openxmlformats.org/spreadsheetml/2006/main" count="277" uniqueCount="100">
  <si>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</si>
  <si>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</si>
  <si>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</si>
  <si>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</si>
  <si>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</si>
  <si>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</si>
  <si>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</si>
  <si>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</si>
  <si>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</si>
  <si>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</si>
  <si>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</si>
  <si>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</si>
  <si>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</si>
  <si>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</si>
  <si>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</si>
  <si>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</si>
  <si>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</si>
  <si>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</si>
  <si>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</si>
  <si>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</si>
  <si>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</si>
  <si>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</si>
  <si>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Линейная, д. 15а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</si>
  <si>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Солянниковой Ирины Николаевны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</si>
  <si>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№13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</si>
  <si>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№15а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Линейная</t>
    </r>
  </si>
  <si>
    <t>Стоимость материалов</t>
  </si>
  <si>
    <t>руб.</t>
  </si>
  <si>
    <t xml:space="preserve">Стоимость 3/
сметная стоимость 4 выполненной работы (оказанной услуги) за единицу, кол-во ч/часов
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</si>
  <si>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Солянниковой И.Н.</t>
    </r>
  </si>
  <si>
    <t>Настоящий Акт составлен в 2-х экземплярах, имеющий одинаковую юридическую силу, по одному для каждой Стороны.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</si>
  <si>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№7,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 от 01.04.2016 г.</t>
    </r>
  </si>
  <si>
    <t>Расходы по содержанию и тек.ремонту, руб.</t>
  </si>
  <si>
    <t xml:space="preserve">определена приложением № 9 к договору </t>
  </si>
  <si>
    <t xml:space="preserve">Информация для собственников: </t>
  </si>
  <si>
    <t>Оплачено, руб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</si>
  <si>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</si>
  <si>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</si>
  <si>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</si>
  <si>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>ИТОГО, руб.</t>
  </si>
  <si>
    <t>1 квартал</t>
  </si>
  <si>
    <t xml:space="preserve">Услуги по содержанию многоквартирного дома </t>
  </si>
  <si>
    <t xml:space="preserve">Оплачено за размещение оборудования ТТК </t>
  </si>
  <si>
    <t xml:space="preserve">Дератизация и дезинсекция </t>
  </si>
  <si>
    <t>по заявке собственников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</si>
  <si>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</si>
  <si>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</si>
  <si>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</si>
  <si>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</si>
  <si>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</si>
  <si>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</si>
  <si>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</si>
  <si>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</si>
  <si>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</si>
  <si>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</si>
  <si>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</si>
  <si>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</si>
  <si>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</si>
  <si>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</si>
  <si>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</si>
  <si>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по ж.д. ул. Линейная, д. 15а</t>
  </si>
  <si>
    <t>S дома = 1 640,6 м2</t>
  </si>
  <si>
    <t>Предъявлено населению 134955,78</t>
  </si>
  <si>
    <t>Остаток средств на 01.01.2025</t>
  </si>
  <si>
    <t>Задолженность населения по оплате на 01.01.2025 г.</t>
  </si>
  <si>
    <t>за 1 квартал 2025 года</t>
  </si>
  <si>
    <t>31.03.2025 г.</t>
  </si>
  <si>
    <t>за замок</t>
  </si>
  <si>
    <t>Замена поврежденных листов шифера (смета)</t>
  </si>
  <si>
    <t>январь</t>
  </si>
  <si>
    <t xml:space="preserve">           2. Всего за период с "01" 01 2025 г. по "31" 03 2025 г. выполнено работ (оказано услуг) на общую сумму сто двадцать две тысячи сто семьдесят рублей 51 копейка.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</si>
  <si>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</si>
  <si>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</si>
  <si>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</si>
  <si>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</si>
  <si>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</si>
  <si>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</si>
  <si>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сто двенадцать тыяч пятьот двенадцать рублей 34 копейки</t>
  </si>
  <si>
    <t>15711,18 материалы смета 4кв</t>
  </si>
  <si>
    <t>Предъявлено населению 148982,94</t>
  </si>
  <si>
    <t>за 4 квартал 2025 года</t>
  </si>
  <si>
    <t>4 квартал</t>
  </si>
  <si>
    <t>НА ЛИЦЕВОМ СЧЕТЕ  за  период  с 01.01.2025 г. по 31.12.2025 г.</t>
  </si>
  <si>
    <t>Замена поврежденных листов шифера на козырьках (кв.7)</t>
  </si>
  <si>
    <t>Зачеканка технолог. отв. после замены стояка КНС (кв.13,19)</t>
  </si>
  <si>
    <t>Ремонт штукатурки стен крылец, окраска (кв.7)</t>
  </si>
  <si>
    <t>Замена стояка КНС (кв.13,16,19,22)</t>
  </si>
  <si>
    <t>октябрь</t>
  </si>
  <si>
    <t>ноябрь</t>
  </si>
  <si>
    <t>ч/час</t>
  </si>
  <si>
    <t xml:space="preserve">Частичный ремонт асфальтирован двора (смета) </t>
  </si>
  <si>
    <t>Ремонт стенок входных групп (смета)</t>
  </si>
  <si>
    <t>Начислено всего 567877,44</t>
  </si>
  <si>
    <t>Непредвиденные работы 41 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</si>
  <si>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</si>
  <si>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</si>
  <si>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</si>
  <si>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</si>
  <si>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"01" 07 2025 г. по "30" 09 2025 г. выполнено работ (оказано услуг) на общую сумму сто девятнадцать тысяч триста пятьдесят три рубля 65 копеек</t>
  </si>
  <si>
    <t xml:space="preserve">           2. Всего за период с "01" 10  2025 г. по "31" 12  2025 г.  выполнено работ (оказано услуг) на общую сумму триста тысяч четыреста рублей 85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</si>
</sst>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4" fillId="0" borderId="0"/>
    <xf numFmtId="0" fontId="15" fillId="0" borderId="0"/>
    <xf numFmtId="0" fontId="16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43" fontId="4" fillId="0" borderId="0" xfId="1" applyFont="1"/>
    <xf numFmtId="0" fontId="13" fillId="0" borderId="0" xfId="0" applyFont="1"/>
    <xf numFmtId="43" fontId="4" fillId="0" borderId="0" xfId="0" applyNumberFormat="1" applyFont="1"/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39" fontId="7" fillId="0" borderId="0" xfId="0" applyNumberFormat="1" applyFont="1"/>
    <xf numFmtId="39" fontId="7" fillId="0" borderId="0" xfId="1" applyNumberFormat="1" applyFont="1"/>
    <xf numFmtId="49" fontId="4" fillId="0" borderId="0" xfId="0" applyNumberFormat="1" applyFont="1" applyBorder="1" applyAlignment="1">
      <alignment wrapText="1"/>
    </xf>
    <xf numFmtId="43" fontId="11" fillId="0" borderId="4" xfId="0" applyNumberFormat="1" applyFont="1" applyBorder="1" applyAlignment="1">
      <alignment horizontal="center"/>
    </xf>
    <xf numFmtId="0" fontId="7" fillId="0" borderId="6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7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" fontId="3" fillId="0" borderId="0" xfId="0" applyNumberFormat="1" applyFont="1"/>
    <xf numFmtId="0" fontId="3" fillId="0" borderId="0" xfId="0" applyFont="1" applyBorder="1"/>
    <xf numFmtId="49" fontId="3" fillId="0" borderId="7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19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0" fillId="0" borderId="0" xfId="0" applyFont="1"/>
    <xf numFmtId="165" fontId="8" fillId="0" borderId="1" xfId="1" applyNumberFormat="1" applyFont="1" applyBorder="1" applyAlignment="1">
      <alignment horizontal="center"/>
    </xf>
    <xf numFmtId="43" fontId="3" fillId="2" borderId="1" xfId="1" applyFont="1" applyFill="1" applyBorder="1" applyAlignment="1">
      <alignment horizontal="center" vertical="center" wrapText="1"/>
    </xf>
    <xf numFmtId="166" fontId="3" fillId="0" borderId="0" xfId="1" applyNumberFormat="1" applyFont="1" applyBorder="1"/>
    <xf numFmtId="165" fontId="8" fillId="0" borderId="1" xfId="0" applyNumberFormat="1" applyFont="1" applyBorder="1" applyAlignment="1">
      <alignment horizontal="center"/>
    </xf>
    <xf numFmtId="43" fontId="20" fillId="0" borderId="0" xfId="0" applyNumberFormat="1" applyFont="1"/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6" fontId="4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0" fillId="0" borderId="8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3" fontId="3" fillId="2" borderId="1" xfId="1" applyFont="1" applyFill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166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9" zoomScaleSheetLayoutView="100" workbookViewId="0">
      <selection activeCell="A23" sqref="A23"/>
    </sheetView>
  </sheetViews>
  <sheetFormatPr defaultColWidth="9.140625" defaultRowHeight="15" x14ac:dyDescent="0.25"/>
  <cols>
    <col min="1" max="1" width="32.5703125" style="2" customWidth="1"/>
    <col min="2" max="2" width="20.28515625" style="2" customWidth="1"/>
    <col min="3" max="3" width="14.42578125" style="2" customWidth="1"/>
    <col min="4" max="4" width="14.7109375" style="2" customWidth="1"/>
    <col min="5" max="5" width="14.140625" style="2" customWidth="1"/>
    <col min="6" max="6" width="9.140625" style="2"/>
    <col min="7" max="7" width="12.140625" style="2" bestFit="1" customWidth="1"/>
    <col min="8" max="16384" width="9.140625" style="2"/>
  </cols>
  <sheetData>
    <row r="1" spans="1:5" ht="15.75" x14ac:dyDescent="0.25">
      <c r="A1" s="77" t="s">
        <v>10</v>
      </c>
      <c r="B1" s="77"/>
      <c r="C1" s="77"/>
      <c r="D1" s="77"/>
      <c r="E1" s="77"/>
    </row>
    <row r="2" spans="1:5" ht="31.5" customHeight="1" x14ac:dyDescent="0.25">
      <c r="A2" s="78" t="s">
        <v>11</v>
      </c>
      <c r="B2" s="79"/>
      <c r="C2" s="79"/>
      <c r="D2" s="79"/>
      <c r="E2" s="79"/>
    </row>
    <row r="3" spans="1:5" x14ac:dyDescent="0.25">
      <c r="A3" s="80" t="s">
        <v>65</v>
      </c>
      <c r="B3" s="80"/>
      <c r="C3" s="80"/>
      <c r="D3" s="80"/>
      <c r="E3" s="80"/>
    </row>
    <row r="4" spans="1:5" s="1" customFormat="1" ht="15.6" customHeight="1" x14ac:dyDescent="0.25">
      <c r="A4" s="14" t="s">
        <v>12</v>
      </c>
      <c r="B4" s="4"/>
      <c r="C4" s="4"/>
      <c r="D4" s="27"/>
      <c r="E4" s="26" t="s">
        <v>66</v>
      </c>
    </row>
    <row r="5" spans="1:5" x14ac:dyDescent="0.25">
      <c r="A5" s="45"/>
      <c r="B5" s="4"/>
      <c r="C5" s="4"/>
      <c r="D5" s="4"/>
      <c r="E5" s="4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22</v>
      </c>
      <c r="B7" s="82"/>
      <c r="C7" s="82"/>
      <c r="D7" s="82"/>
      <c r="E7" s="82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81" t="s">
        <v>23</v>
      </c>
      <c r="B9" s="81"/>
      <c r="C9" s="81"/>
      <c r="D9" s="81"/>
      <c r="E9" s="81"/>
    </row>
    <row r="10" spans="1:5" ht="24.75" customHeight="1" x14ac:dyDescent="0.25">
      <c r="A10" s="84" t="s">
        <v>13</v>
      </c>
      <c r="B10" s="85"/>
      <c r="C10" s="85"/>
      <c r="D10" s="85"/>
      <c r="E10" s="85"/>
    </row>
    <row r="11" spans="1:5" ht="29.25" customHeight="1" x14ac:dyDescent="0.25">
      <c r="A11" s="81" t="s">
        <v>31</v>
      </c>
      <c r="B11" s="81"/>
      <c r="C11" s="81"/>
      <c r="D11" s="81"/>
      <c r="E11" s="81"/>
    </row>
    <row r="12" spans="1:5" ht="21.6" customHeight="1" x14ac:dyDescent="0.25">
      <c r="A12" s="81" t="s">
        <v>20</v>
      </c>
      <c r="B12" s="81"/>
      <c r="C12" s="81"/>
      <c r="D12" s="81"/>
      <c r="E12" s="81"/>
    </row>
    <row r="13" spans="1:5" x14ac:dyDescent="0.25">
      <c r="A13" s="76" t="s">
        <v>2</v>
      </c>
      <c r="B13" s="86"/>
      <c r="C13" s="86"/>
      <c r="D13" s="86"/>
      <c r="E13" s="86"/>
    </row>
    <row r="14" spans="1:5" ht="18" customHeight="1" x14ac:dyDescent="0.25">
      <c r="A14" s="81" t="s">
        <v>45</v>
      </c>
      <c r="B14" s="81"/>
      <c r="C14" s="81"/>
      <c r="D14" s="81"/>
      <c r="E14" s="81"/>
    </row>
    <row r="15" spans="1:5" x14ac:dyDescent="0.25">
      <c r="A15" s="76" t="s">
        <v>14</v>
      </c>
      <c r="B15" s="86"/>
      <c r="C15" s="86"/>
      <c r="D15" s="86"/>
      <c r="E15" s="86"/>
    </row>
    <row r="16" spans="1:5" ht="28.5" customHeight="1" x14ac:dyDescent="0.25">
      <c r="A16" s="81" t="s">
        <v>15</v>
      </c>
      <c r="B16" s="81"/>
      <c r="C16" s="81"/>
      <c r="D16" s="81"/>
      <c r="E16" s="81"/>
    </row>
    <row r="17" spans="1:7" ht="55.9" customHeight="1" x14ac:dyDescent="0.25">
      <c r="A17" s="81" t="s">
        <v>24</v>
      </c>
      <c r="B17" s="81"/>
      <c r="C17" s="81"/>
      <c r="D17" s="81"/>
      <c r="E17" s="81"/>
    </row>
    <row r="18" spans="1:7" ht="31.5" customHeight="1" x14ac:dyDescent="0.25">
      <c r="A18" s="87" t="s">
        <v>25</v>
      </c>
      <c r="B18" s="87"/>
      <c r="C18" s="87"/>
      <c r="D18" s="87"/>
      <c r="E18" s="87"/>
    </row>
    <row r="19" spans="1:7" x14ac:dyDescent="0.25">
      <c r="A19" s="87"/>
      <c r="B19" s="87"/>
      <c r="C19" s="87"/>
      <c r="D19" s="87"/>
      <c r="E19" s="87"/>
      <c r="F19" s="2">
        <v>1640.6</v>
      </c>
      <c r="G19" s="2">
        <v>3</v>
      </c>
    </row>
    <row r="20" spans="1:7" ht="150" x14ac:dyDescent="0.25">
      <c r="A20" s="3" t="s">
        <v>7</v>
      </c>
      <c r="B20" s="3" t="s">
        <v>9</v>
      </c>
      <c r="C20" s="3" t="s">
        <v>3</v>
      </c>
      <c r="D20" s="3" t="s">
        <v>28</v>
      </c>
      <c r="E20" s="3" t="s">
        <v>8</v>
      </c>
    </row>
    <row r="21" spans="1:7" ht="38.25" x14ac:dyDescent="0.25">
      <c r="A21" s="7" t="s">
        <v>41</v>
      </c>
      <c r="B21" s="9" t="s">
        <v>33</v>
      </c>
      <c r="C21" s="3" t="s">
        <v>4</v>
      </c>
      <c r="D21" s="3">
        <v>18.18</v>
      </c>
      <c r="E21" s="8">
        <f>D21*F19*G19</f>
        <v>89478.323999999993</v>
      </c>
      <c r="G21" s="13"/>
    </row>
    <row r="22" spans="1:7" x14ac:dyDescent="0.25">
      <c r="A22" s="7" t="s">
        <v>36</v>
      </c>
      <c r="B22" s="9" t="s">
        <v>21</v>
      </c>
      <c r="C22" s="3" t="s">
        <v>4</v>
      </c>
      <c r="D22" s="3">
        <v>4.68</v>
      </c>
      <c r="E22" s="8">
        <f>D22*F19*G19</f>
        <v>23034.023999999998</v>
      </c>
      <c r="G22" s="13"/>
    </row>
    <row r="23" spans="1:7" ht="25.5" x14ac:dyDescent="0.25">
      <c r="A23" s="7" t="s">
        <v>43</v>
      </c>
      <c r="B23" s="24" t="s">
        <v>44</v>
      </c>
      <c r="C23" s="3" t="s">
        <v>27</v>
      </c>
      <c r="D23" s="3"/>
      <c r="E23" s="8">
        <v>0</v>
      </c>
      <c r="G23" s="13"/>
    </row>
    <row r="24" spans="1:7" x14ac:dyDescent="0.25">
      <c r="A24" s="25" t="s">
        <v>26</v>
      </c>
      <c r="B24" s="9" t="s">
        <v>40</v>
      </c>
      <c r="C24" s="16" t="s">
        <v>27</v>
      </c>
      <c r="D24" s="16"/>
      <c r="E24" s="59">
        <v>-179.5</v>
      </c>
      <c r="F24" s="2" t="s">
        <v>67</v>
      </c>
      <c r="G24" s="13"/>
    </row>
    <row r="25" spans="1:7" ht="30" x14ac:dyDescent="0.25">
      <c r="A25" s="7" t="s">
        <v>68</v>
      </c>
      <c r="B25" s="9" t="s">
        <v>69</v>
      </c>
      <c r="C25" s="3" t="s">
        <v>27</v>
      </c>
      <c r="D25" s="3"/>
      <c r="E25" s="8">
        <v>9837.66</v>
      </c>
      <c r="G25" s="13"/>
    </row>
    <row r="26" spans="1:7" x14ac:dyDescent="0.25">
      <c r="A26" s="7"/>
      <c r="B26" s="9"/>
      <c r="C26" s="3"/>
      <c r="D26" s="3"/>
      <c r="E26" s="8"/>
      <c r="G26" s="13"/>
    </row>
    <row r="27" spans="1:7" s="10" customFormat="1" x14ac:dyDescent="0.25">
      <c r="A27" s="21" t="s">
        <v>39</v>
      </c>
      <c r="B27" s="22"/>
      <c r="C27" s="22"/>
      <c r="D27" s="23"/>
      <c r="E27" s="20">
        <f>SUM(E21:E26)</f>
        <v>122170.508</v>
      </c>
    </row>
    <row r="29" spans="1:7" ht="32.25" customHeight="1" x14ac:dyDescent="0.25">
      <c r="A29" s="83" t="s">
        <v>70</v>
      </c>
      <c r="B29" s="83"/>
      <c r="C29" s="83"/>
      <c r="D29" s="83"/>
      <c r="E29" s="83"/>
    </row>
    <row r="30" spans="1:7" ht="30.75" customHeight="1" x14ac:dyDescent="0.25">
      <c r="A30" s="81" t="s">
        <v>19</v>
      </c>
      <c r="B30" s="81"/>
      <c r="C30" s="81"/>
      <c r="D30" s="81"/>
      <c r="E30" s="81"/>
    </row>
    <row r="31" spans="1:7" x14ac:dyDescent="0.25">
      <c r="A31" s="81" t="s">
        <v>18</v>
      </c>
      <c r="B31" s="81"/>
      <c r="C31" s="81"/>
      <c r="D31" s="81"/>
      <c r="E31" s="81"/>
      <c r="F31" s="10"/>
      <c r="G31" s="10"/>
    </row>
    <row r="32" spans="1:7" ht="28.5" customHeight="1" x14ac:dyDescent="0.25">
      <c r="A32" s="81" t="s">
        <v>30</v>
      </c>
      <c r="B32" s="81"/>
      <c r="C32" s="81"/>
      <c r="D32" s="81"/>
      <c r="E32" s="81"/>
    </row>
    <row r="33" spans="1:5" x14ac:dyDescent="0.25">
      <c r="A33" s="81" t="s">
        <v>16</v>
      </c>
      <c r="B33" s="81"/>
      <c r="C33" s="81"/>
      <c r="D33" s="81"/>
      <c r="E33" s="81"/>
    </row>
    <row r="34" spans="1:5" x14ac:dyDescent="0.25">
      <c r="A34" s="91" t="s">
        <v>5</v>
      </c>
      <c r="B34" s="91"/>
      <c r="C34" s="91"/>
      <c r="D34" s="91"/>
      <c r="E34" s="91"/>
    </row>
    <row r="35" spans="1:5" x14ac:dyDescent="0.25">
      <c r="A35" s="81" t="s">
        <v>16</v>
      </c>
      <c r="B35" s="81"/>
      <c r="C35" s="81"/>
      <c r="D35" s="81"/>
      <c r="E35" s="81"/>
    </row>
    <row r="36" spans="1:5" x14ac:dyDescent="0.25">
      <c r="A36" s="88" t="s">
        <v>46</v>
      </c>
      <c r="B36" s="88"/>
      <c r="C36" s="88"/>
      <c r="D36" s="88"/>
      <c r="E36" s="5"/>
    </row>
    <row r="37" spans="1:5" x14ac:dyDescent="0.25">
      <c r="B37" s="89" t="s">
        <v>17</v>
      </c>
      <c r="C37" s="89"/>
      <c r="D37" s="89"/>
      <c r="E37" s="6" t="s">
        <v>6</v>
      </c>
    </row>
    <row r="38" spans="1:5" x14ac:dyDescent="0.25">
      <c r="A38" s="44"/>
      <c r="B38" s="44"/>
      <c r="C38" s="44"/>
      <c r="D38" s="44"/>
      <c r="E38" s="44"/>
    </row>
    <row r="39" spans="1:5" x14ac:dyDescent="0.25">
      <c r="A39" s="90" t="s">
        <v>29</v>
      </c>
      <c r="B39" s="90"/>
      <c r="C39" s="90"/>
      <c r="D39" s="90"/>
      <c r="E39" s="5"/>
    </row>
    <row r="40" spans="1:5" x14ac:dyDescent="0.25">
      <c r="B40" s="89" t="s">
        <v>17</v>
      </c>
      <c r="C40" s="89"/>
      <c r="D40" s="89"/>
      <c r="E40" s="6" t="s">
        <v>6</v>
      </c>
    </row>
    <row r="42" spans="1:5" x14ac:dyDescent="0.25">
      <c r="A42" s="43" t="s">
        <v>61</v>
      </c>
    </row>
    <row r="43" spans="1:5" x14ac:dyDescent="0.25">
      <c r="A43" s="10" t="s">
        <v>34</v>
      </c>
    </row>
    <row r="44" spans="1:5" x14ac:dyDescent="0.25">
      <c r="A44" s="2" t="s">
        <v>38</v>
      </c>
      <c r="B44" s="18">
        <v>150101.89000000001</v>
      </c>
    </row>
    <row r="45" spans="1:5" x14ac:dyDescent="0.25">
      <c r="A45" s="2" t="s">
        <v>62</v>
      </c>
      <c r="B45" s="11"/>
    </row>
    <row r="46" spans="1:5" x14ac:dyDescent="0.25">
      <c r="A46" s="2" t="s">
        <v>35</v>
      </c>
      <c r="B46" s="11">
        <v>134419.67000000001</v>
      </c>
    </row>
    <row r="47" spans="1:5" x14ac:dyDescent="0.25">
      <c r="A47" s="19"/>
      <c r="B47" s="11"/>
    </row>
    <row r="48" spans="1:5" ht="30" x14ac:dyDescent="0.25">
      <c r="A48" s="46" t="s">
        <v>32</v>
      </c>
      <c r="B48" s="11">
        <f>E27</f>
        <v>122170.508</v>
      </c>
    </row>
    <row r="49" spans="1:2" x14ac:dyDescent="0.25">
      <c r="A49" s="12" t="s">
        <v>37</v>
      </c>
      <c r="B49" s="17">
        <f>B44+B46+B47-B48</f>
        <v>162351.05200000005</v>
      </c>
    </row>
    <row r="50" spans="1:2" x14ac:dyDescent="0.25">
      <c r="B50" s="13"/>
    </row>
    <row r="51" spans="1:2" x14ac:dyDescent="0.25">
      <c r="B51" s="2">
        <v>150101.89000000001</v>
      </c>
    </row>
  </sheetData>
  <mergeCells count="28">
    <mergeCell ref="A36:D36"/>
    <mergeCell ref="B37:D37"/>
    <mergeCell ref="A39:D39"/>
    <mergeCell ref="B40:D40"/>
    <mergeCell ref="A30:E30"/>
    <mergeCell ref="A31:E31"/>
    <mergeCell ref="A32:E32"/>
    <mergeCell ref="A33:E33"/>
    <mergeCell ref="A34:E34"/>
    <mergeCell ref="A35:E35"/>
    <mergeCell ref="A29:E29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96" orientation="portrait" r:id="rId1"/>
  <rowBreaks count="1" manualBreakCount="1">
    <brk id="3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0" zoomScaleSheetLayoutView="100" workbookViewId="0">
      <selection activeCell="B44" sqref="B44"/>
    </sheetView>
  </sheetViews>
  <sheetFormatPr defaultColWidth="9.140625" defaultRowHeight="15" x14ac:dyDescent="0.25"/>
  <cols>
    <col min="1" max="1" width="32.5703125" style="2" customWidth="1"/>
    <col min="2" max="2" width="20.28515625" style="2" customWidth="1"/>
    <col min="3" max="3" width="14.42578125" style="2" customWidth="1"/>
    <col min="4" max="4" width="14.7109375" style="2" customWidth="1"/>
    <col min="5" max="5" width="14.140625" style="2" customWidth="1"/>
    <col min="6" max="6" width="9.140625" style="2"/>
    <col min="7" max="7" width="12.140625" style="2" bestFit="1" customWidth="1"/>
    <col min="8" max="16384" width="9.140625" style="2"/>
  </cols>
  <sheetData>
    <row r="1" spans="1:5" ht="15.75" x14ac:dyDescent="0.25">
      <c r="A1" s="77" t="s">
        <v>10</v>
      </c>
      <c r="B1" s="77"/>
      <c r="C1" s="77"/>
      <c r="D1" s="77"/>
      <c r="E1" s="77"/>
    </row>
    <row r="2" spans="1:5" ht="31.5" customHeight="1" x14ac:dyDescent="0.25">
      <c r="A2" s="78" t="s">
        <v>11</v>
      </c>
      <c r="B2" s="79"/>
      <c r="C2" s="79"/>
      <c r="D2" s="79"/>
      <c r="E2" s="79"/>
    </row>
    <row r="3" spans="1:5" x14ac:dyDescent="0.25">
      <c r="A3" s="80" t="s">
        <v>71</v>
      </c>
      <c r="B3" s="80"/>
      <c r="C3" s="80"/>
      <c r="D3" s="80"/>
      <c r="E3" s="80"/>
    </row>
    <row r="4" spans="1:5" s="1" customFormat="1" ht="15.6" customHeight="1" x14ac:dyDescent="0.25">
      <c r="A4" s="14" t="s">
        <v>12</v>
      </c>
      <c r="B4" s="4"/>
      <c r="C4" s="4"/>
      <c r="D4" s="27"/>
      <c r="E4" s="26" t="s">
        <v>72</v>
      </c>
    </row>
    <row r="5" spans="1:5" x14ac:dyDescent="0.25">
      <c r="A5" s="57"/>
      <c r="B5" s="4"/>
      <c r="C5" s="4"/>
      <c r="D5" s="4"/>
      <c r="E5" s="4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22</v>
      </c>
      <c r="B7" s="82"/>
      <c r="C7" s="82"/>
      <c r="D7" s="82"/>
      <c r="E7" s="82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81" t="s">
        <v>23</v>
      </c>
      <c r="B9" s="81"/>
      <c r="C9" s="81"/>
      <c r="D9" s="81"/>
      <c r="E9" s="81"/>
    </row>
    <row r="10" spans="1:5" ht="24.75" customHeight="1" x14ac:dyDescent="0.25">
      <c r="A10" s="84" t="s">
        <v>13</v>
      </c>
      <c r="B10" s="85"/>
      <c r="C10" s="85"/>
      <c r="D10" s="85"/>
      <c r="E10" s="85"/>
    </row>
    <row r="11" spans="1:5" ht="29.25" customHeight="1" x14ac:dyDescent="0.25">
      <c r="A11" s="81" t="s">
        <v>31</v>
      </c>
      <c r="B11" s="81"/>
      <c r="C11" s="81"/>
      <c r="D11" s="81"/>
      <c r="E11" s="81"/>
    </row>
    <row r="12" spans="1:5" ht="21.6" customHeight="1" x14ac:dyDescent="0.25">
      <c r="A12" s="81" t="s">
        <v>20</v>
      </c>
      <c r="B12" s="81"/>
      <c r="C12" s="81"/>
      <c r="D12" s="81"/>
      <c r="E12" s="81"/>
    </row>
    <row r="13" spans="1:5" x14ac:dyDescent="0.25">
      <c r="A13" s="76" t="s">
        <v>2</v>
      </c>
      <c r="B13" s="86"/>
      <c r="C13" s="86"/>
      <c r="D13" s="86"/>
      <c r="E13" s="86"/>
    </row>
    <row r="14" spans="1:5" ht="18" customHeight="1" x14ac:dyDescent="0.25">
      <c r="A14" s="81" t="s">
        <v>45</v>
      </c>
      <c r="B14" s="81"/>
      <c r="C14" s="81"/>
      <c r="D14" s="81"/>
      <c r="E14" s="81"/>
    </row>
    <row r="15" spans="1:5" x14ac:dyDescent="0.25">
      <c r="A15" s="76" t="s">
        <v>14</v>
      </c>
      <c r="B15" s="86"/>
      <c r="C15" s="86"/>
      <c r="D15" s="86"/>
      <c r="E15" s="86"/>
    </row>
    <row r="16" spans="1:5" ht="28.5" customHeight="1" x14ac:dyDescent="0.25">
      <c r="A16" s="81" t="s">
        <v>15</v>
      </c>
      <c r="B16" s="81"/>
      <c r="C16" s="81"/>
      <c r="D16" s="81"/>
      <c r="E16" s="81"/>
    </row>
    <row r="17" spans="1:7" ht="55.9" customHeight="1" x14ac:dyDescent="0.25">
      <c r="A17" s="81" t="s">
        <v>24</v>
      </c>
      <c r="B17" s="81"/>
      <c r="C17" s="81"/>
      <c r="D17" s="81"/>
      <c r="E17" s="81"/>
    </row>
    <row r="18" spans="1:7" ht="31.5" customHeight="1" x14ac:dyDescent="0.25">
      <c r="A18" s="87" t="s">
        <v>25</v>
      </c>
      <c r="B18" s="87"/>
      <c r="C18" s="87"/>
      <c r="D18" s="87"/>
      <c r="E18" s="87"/>
    </row>
    <row r="19" spans="1:7" x14ac:dyDescent="0.25">
      <c r="A19" s="87"/>
      <c r="B19" s="87"/>
      <c r="C19" s="87"/>
      <c r="D19" s="87"/>
      <c r="E19" s="87"/>
      <c r="F19" s="2">
        <v>1640.6</v>
      </c>
      <c r="G19" s="2">
        <v>3</v>
      </c>
    </row>
    <row r="20" spans="1:7" ht="150" x14ac:dyDescent="0.25">
      <c r="A20" s="3" t="s">
        <v>7</v>
      </c>
      <c r="B20" s="3" t="s">
        <v>9</v>
      </c>
      <c r="C20" s="3" t="s">
        <v>3</v>
      </c>
      <c r="D20" s="3" t="s">
        <v>28</v>
      </c>
      <c r="E20" s="3" t="s">
        <v>8</v>
      </c>
    </row>
    <row r="21" spans="1:7" ht="38.25" x14ac:dyDescent="0.25">
      <c r="A21" s="7" t="s">
        <v>41</v>
      </c>
      <c r="B21" s="9" t="s">
        <v>33</v>
      </c>
      <c r="C21" s="3" t="s">
        <v>4</v>
      </c>
      <c r="D21" s="3">
        <v>17.25</v>
      </c>
      <c r="E21" s="8">
        <f>D21*F19*G19+4577.27</f>
        <v>89478.319999999992</v>
      </c>
      <c r="G21" s="13"/>
    </row>
    <row r="22" spans="1:7" x14ac:dyDescent="0.25">
      <c r="A22" s="7" t="s">
        <v>36</v>
      </c>
      <c r="B22" s="9" t="s">
        <v>21</v>
      </c>
      <c r="C22" s="3" t="s">
        <v>4</v>
      </c>
      <c r="D22" s="3">
        <v>4.68</v>
      </c>
      <c r="E22" s="8">
        <f>D22*F19*G19</f>
        <v>23034.023999999998</v>
      </c>
      <c r="G22" s="13"/>
    </row>
    <row r="23" spans="1:7" ht="25.5" x14ac:dyDescent="0.25">
      <c r="A23" s="7" t="s">
        <v>43</v>
      </c>
      <c r="B23" s="24" t="s">
        <v>44</v>
      </c>
      <c r="C23" s="3" t="s">
        <v>27</v>
      </c>
      <c r="D23" s="3"/>
      <c r="E23" s="8">
        <v>0</v>
      </c>
      <c r="G23" s="13"/>
    </row>
    <row r="24" spans="1:7" x14ac:dyDescent="0.25">
      <c r="A24" s="25" t="s">
        <v>26</v>
      </c>
      <c r="B24" s="9" t="s">
        <v>73</v>
      </c>
      <c r="C24" s="16" t="s">
        <v>27</v>
      </c>
      <c r="D24" s="16"/>
      <c r="E24" s="59"/>
      <c r="G24" s="13"/>
    </row>
    <row r="25" spans="1:7" s="10" customFormat="1" x14ac:dyDescent="0.25">
      <c r="A25" s="21" t="s">
        <v>39</v>
      </c>
      <c r="B25" s="22"/>
      <c r="C25" s="22"/>
      <c r="D25" s="23"/>
      <c r="E25" s="20">
        <f>SUM(E21:E24)</f>
        <v>112512.34399999998</v>
      </c>
    </row>
    <row r="27" spans="1:7" ht="32.25" customHeight="1" x14ac:dyDescent="0.25">
      <c r="A27" s="83" t="s">
        <v>77</v>
      </c>
      <c r="B27" s="83"/>
      <c r="C27" s="83"/>
      <c r="D27" s="83"/>
      <c r="E27" s="83"/>
    </row>
    <row r="28" spans="1:7" ht="30.75" customHeight="1" x14ac:dyDescent="0.25">
      <c r="A28" s="81" t="s">
        <v>19</v>
      </c>
      <c r="B28" s="81"/>
      <c r="C28" s="81"/>
      <c r="D28" s="81"/>
      <c r="E28" s="81"/>
    </row>
    <row r="29" spans="1:7" x14ac:dyDescent="0.25">
      <c r="A29" s="81" t="s">
        <v>18</v>
      </c>
      <c r="B29" s="81"/>
      <c r="C29" s="81"/>
      <c r="D29" s="81"/>
      <c r="E29" s="81"/>
      <c r="F29" s="10"/>
      <c r="G29" s="10"/>
    </row>
    <row r="30" spans="1:7" ht="28.5" customHeight="1" x14ac:dyDescent="0.25">
      <c r="A30" s="81" t="s">
        <v>30</v>
      </c>
      <c r="B30" s="81"/>
      <c r="C30" s="81"/>
      <c r="D30" s="81"/>
      <c r="E30" s="81"/>
    </row>
    <row r="31" spans="1:7" x14ac:dyDescent="0.25">
      <c r="A31" s="81" t="s">
        <v>16</v>
      </c>
      <c r="B31" s="81"/>
      <c r="C31" s="81"/>
      <c r="D31" s="81"/>
      <c r="E31" s="81"/>
    </row>
    <row r="32" spans="1:7" x14ac:dyDescent="0.25">
      <c r="A32" s="91" t="s">
        <v>5</v>
      </c>
      <c r="B32" s="91"/>
      <c r="C32" s="91"/>
      <c r="D32" s="91"/>
      <c r="E32" s="91"/>
    </row>
    <row r="33" spans="1:5" x14ac:dyDescent="0.25">
      <c r="A33" s="81" t="s">
        <v>16</v>
      </c>
      <c r="B33" s="81"/>
      <c r="C33" s="81"/>
      <c r="D33" s="81"/>
      <c r="E33" s="81"/>
    </row>
    <row r="34" spans="1:5" x14ac:dyDescent="0.25">
      <c r="A34" s="88" t="s">
        <v>46</v>
      </c>
      <c r="B34" s="88"/>
      <c r="C34" s="88"/>
      <c r="D34" s="88"/>
      <c r="E34" s="5"/>
    </row>
    <row r="35" spans="1:5" x14ac:dyDescent="0.25">
      <c r="B35" s="89" t="s">
        <v>17</v>
      </c>
      <c r="C35" s="89"/>
      <c r="D35" s="89"/>
      <c r="E35" s="6" t="s">
        <v>6</v>
      </c>
    </row>
    <row r="36" spans="1:5" x14ac:dyDescent="0.25">
      <c r="A36" s="56"/>
      <c r="B36" s="56"/>
      <c r="C36" s="56"/>
      <c r="D36" s="56"/>
      <c r="E36" s="56"/>
    </row>
    <row r="37" spans="1:5" x14ac:dyDescent="0.25">
      <c r="A37" s="90" t="s">
        <v>29</v>
      </c>
      <c r="B37" s="90"/>
      <c r="C37" s="90"/>
      <c r="D37" s="90"/>
      <c r="E37" s="5"/>
    </row>
    <row r="38" spans="1:5" x14ac:dyDescent="0.25">
      <c r="B38" s="89" t="s">
        <v>17</v>
      </c>
      <c r="C38" s="89"/>
      <c r="D38" s="89"/>
      <c r="E38" s="6" t="s">
        <v>6</v>
      </c>
    </row>
    <row r="40" spans="1:5" x14ac:dyDescent="0.25">
      <c r="A40" s="43" t="s">
        <v>61</v>
      </c>
    </row>
    <row r="41" spans="1:5" x14ac:dyDescent="0.25">
      <c r="A41" s="10" t="s">
        <v>34</v>
      </c>
    </row>
    <row r="42" spans="1:5" x14ac:dyDescent="0.25">
      <c r="A42" s="2" t="s">
        <v>38</v>
      </c>
      <c r="B42" s="18">
        <f>'1кв'!B49</f>
        <v>162351.05200000005</v>
      </c>
    </row>
    <row r="43" spans="1:5" x14ac:dyDescent="0.25">
      <c r="A43" s="2" t="s">
        <v>62</v>
      </c>
      <c r="B43" s="11"/>
    </row>
    <row r="44" spans="1:5" x14ac:dyDescent="0.25">
      <c r="A44" s="2" t="s">
        <v>35</v>
      </c>
      <c r="B44" s="11">
        <v>128148.71</v>
      </c>
    </row>
    <row r="45" spans="1:5" x14ac:dyDescent="0.25">
      <c r="A45" s="19"/>
      <c r="B45" s="11"/>
    </row>
    <row r="46" spans="1:5" ht="30" x14ac:dyDescent="0.25">
      <c r="A46" s="58" t="s">
        <v>32</v>
      </c>
      <c r="B46" s="11">
        <f>E25</f>
        <v>112512.34399999998</v>
      </c>
    </row>
    <row r="47" spans="1:5" x14ac:dyDescent="0.25">
      <c r="A47" s="12" t="s">
        <v>37</v>
      </c>
      <c r="B47" s="17">
        <f>B42+B44+B45-B46</f>
        <v>177987.41800000006</v>
      </c>
    </row>
    <row r="48" spans="1:5" x14ac:dyDescent="0.25">
      <c r="B48" s="13"/>
    </row>
  </sheetData>
  <mergeCells count="28">
    <mergeCell ref="A34:D34"/>
    <mergeCell ref="B35:D35"/>
    <mergeCell ref="A37:D37"/>
    <mergeCell ref="B38:D38"/>
    <mergeCell ref="A28:E28"/>
    <mergeCell ref="A29:E29"/>
    <mergeCell ref="A30:E30"/>
    <mergeCell ref="A31:E31"/>
    <mergeCell ref="A32:E32"/>
    <mergeCell ref="A33:E33"/>
    <mergeCell ref="A27:E27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96" orientation="portrait" r:id="rId1"/>
  <rowBreaks count="1" manualBreakCount="1">
    <brk id="3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view="pageBreakPreview" topLeftCell="A19" zoomScaleSheetLayoutView="100" workbookViewId="0">
      <selection activeCell="E21" sqref="E21"/>
    </sheetView>
  </sheetViews>
  <sheetFormatPr defaultColWidth="9.140625" defaultRowHeight="15" x14ac:dyDescent="0.25"/>
  <cols>
    <col min="1" max="1" width="32.5703125" style="2" customWidth="1"/>
    <col min="2" max="2" width="20.28515625" style="2" customWidth="1"/>
    <col min="3" max="3" width="14.42578125" style="2" customWidth="1"/>
    <col min="4" max="4" width="14.7109375" style="2" customWidth="1"/>
    <col min="5" max="5" width="14.140625" style="2" customWidth="1"/>
    <col min="6" max="6" width="9.140625" style="2"/>
    <col min="7" max="7" width="12.140625" style="2" bestFit="1" customWidth="1"/>
    <col min="8" max="16384" width="9.140625" style="2"/>
  </cols>
  <sheetData>
    <row r="1" spans="1:5" ht="15.75" x14ac:dyDescent="0.25">
      <c r="A1" s="77" t="s">
        <v>10</v>
      </c>
      <c r="B1" s="77"/>
      <c r="C1" s="77"/>
      <c r="D1" s="77"/>
      <c r="E1" s="77"/>
    </row>
    <row r="2" spans="1:5" ht="31.5" customHeight="1" x14ac:dyDescent="0.25">
      <c r="A2" s="78" t="s">
        <v>11</v>
      </c>
      <c r="B2" s="79"/>
      <c r="C2" s="79"/>
      <c r="D2" s="79"/>
      <c r="E2" s="79"/>
    </row>
    <row r="3" spans="1:5" x14ac:dyDescent="0.25">
      <c r="A3" s="80" t="s">
        <v>74</v>
      </c>
      <c r="B3" s="80"/>
      <c r="C3" s="80"/>
      <c r="D3" s="80"/>
      <c r="E3" s="80"/>
    </row>
    <row r="4" spans="1:5" s="1" customFormat="1" ht="15.6" customHeight="1" x14ac:dyDescent="0.25">
      <c r="A4" s="14" t="s">
        <v>12</v>
      </c>
      <c r="B4" s="4"/>
      <c r="C4" s="4"/>
      <c r="D4" s="27"/>
      <c r="E4" s="26" t="s">
        <v>75</v>
      </c>
    </row>
    <row r="5" spans="1:5" x14ac:dyDescent="0.25">
      <c r="A5" s="61"/>
      <c r="B5" s="4"/>
      <c r="C5" s="4"/>
      <c r="D5" s="4"/>
      <c r="E5" s="4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22</v>
      </c>
      <c r="B7" s="82"/>
      <c r="C7" s="82"/>
      <c r="D7" s="82"/>
      <c r="E7" s="82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81" t="s">
        <v>23</v>
      </c>
      <c r="B9" s="81"/>
      <c r="C9" s="81"/>
      <c r="D9" s="81"/>
      <c r="E9" s="81"/>
    </row>
    <row r="10" spans="1:5" ht="24.75" customHeight="1" x14ac:dyDescent="0.25">
      <c r="A10" s="84" t="s">
        <v>13</v>
      </c>
      <c r="B10" s="85"/>
      <c r="C10" s="85"/>
      <c r="D10" s="85"/>
      <c r="E10" s="85"/>
    </row>
    <row r="11" spans="1:5" ht="29.25" customHeight="1" x14ac:dyDescent="0.25">
      <c r="A11" s="81" t="s">
        <v>31</v>
      </c>
      <c r="B11" s="81"/>
      <c r="C11" s="81"/>
      <c r="D11" s="81"/>
      <c r="E11" s="81"/>
    </row>
    <row r="12" spans="1:5" ht="21.6" customHeight="1" x14ac:dyDescent="0.25">
      <c r="A12" s="81" t="s">
        <v>20</v>
      </c>
      <c r="B12" s="81"/>
      <c r="C12" s="81"/>
      <c r="D12" s="81"/>
      <c r="E12" s="81"/>
    </row>
    <row r="13" spans="1:5" x14ac:dyDescent="0.25">
      <c r="A13" s="76" t="s">
        <v>2</v>
      </c>
      <c r="B13" s="86"/>
      <c r="C13" s="86"/>
      <c r="D13" s="86"/>
      <c r="E13" s="86"/>
    </row>
    <row r="14" spans="1:5" ht="18" customHeight="1" x14ac:dyDescent="0.25">
      <c r="A14" s="81" t="s">
        <v>45</v>
      </c>
      <c r="B14" s="81"/>
      <c r="C14" s="81"/>
      <c r="D14" s="81"/>
      <c r="E14" s="81"/>
    </row>
    <row r="15" spans="1:5" x14ac:dyDescent="0.25">
      <c r="A15" s="76" t="s">
        <v>14</v>
      </c>
      <c r="B15" s="86"/>
      <c r="C15" s="86"/>
      <c r="D15" s="86"/>
      <c r="E15" s="86"/>
    </row>
    <row r="16" spans="1:5" ht="28.5" customHeight="1" x14ac:dyDescent="0.25">
      <c r="A16" s="81" t="s">
        <v>15</v>
      </c>
      <c r="B16" s="81"/>
      <c r="C16" s="81"/>
      <c r="D16" s="81"/>
      <c r="E16" s="81"/>
    </row>
    <row r="17" spans="1:7" ht="55.9" customHeight="1" x14ac:dyDescent="0.25">
      <c r="A17" s="81" t="s">
        <v>24</v>
      </c>
      <c r="B17" s="81"/>
      <c r="C17" s="81"/>
      <c r="D17" s="81"/>
      <c r="E17" s="81"/>
    </row>
    <row r="18" spans="1:7" ht="31.5" customHeight="1" x14ac:dyDescent="0.25">
      <c r="A18" s="87" t="s">
        <v>25</v>
      </c>
      <c r="B18" s="87"/>
      <c r="C18" s="87"/>
      <c r="D18" s="87"/>
      <c r="E18" s="87"/>
    </row>
    <row r="19" spans="1:7" x14ac:dyDescent="0.25">
      <c r="A19" s="87"/>
      <c r="B19" s="87"/>
      <c r="C19" s="87"/>
      <c r="D19" s="87"/>
      <c r="E19" s="87"/>
      <c r="F19" s="2">
        <v>1640.6</v>
      </c>
      <c r="G19" s="2">
        <v>3</v>
      </c>
    </row>
    <row r="20" spans="1:7" ht="150" x14ac:dyDescent="0.25">
      <c r="A20" s="3" t="s">
        <v>7</v>
      </c>
      <c r="B20" s="3" t="s">
        <v>9</v>
      </c>
      <c r="C20" s="3" t="s">
        <v>3</v>
      </c>
      <c r="D20" s="3" t="s">
        <v>28</v>
      </c>
      <c r="E20" s="3" t="s">
        <v>8</v>
      </c>
    </row>
    <row r="21" spans="1:7" ht="38.25" x14ac:dyDescent="0.25">
      <c r="A21" s="7" t="s">
        <v>41</v>
      </c>
      <c r="B21" s="9" t="s">
        <v>33</v>
      </c>
      <c r="C21" s="3" t="s">
        <v>4</v>
      </c>
      <c r="D21" s="3">
        <v>19.13</v>
      </c>
      <c r="E21" s="8">
        <f>D21*F19*G19</f>
        <v>94154.033999999985</v>
      </c>
      <c r="G21" s="13"/>
    </row>
    <row r="22" spans="1:7" x14ac:dyDescent="0.25">
      <c r="A22" s="7" t="s">
        <v>36</v>
      </c>
      <c r="B22" s="9" t="s">
        <v>21</v>
      </c>
      <c r="C22" s="3" t="s">
        <v>4</v>
      </c>
      <c r="D22" s="3">
        <v>5.12</v>
      </c>
      <c r="E22" s="8">
        <f>D22*F19*G19</f>
        <v>25199.615999999998</v>
      </c>
      <c r="G22" s="13"/>
    </row>
    <row r="23" spans="1:7" ht="25.5" x14ac:dyDescent="0.25">
      <c r="A23" s="7" t="s">
        <v>43</v>
      </c>
      <c r="B23" s="24" t="s">
        <v>44</v>
      </c>
      <c r="C23" s="3" t="s">
        <v>27</v>
      </c>
      <c r="D23" s="3"/>
      <c r="E23" s="8">
        <v>0</v>
      </c>
      <c r="G23" s="13"/>
    </row>
    <row r="24" spans="1:7" x14ac:dyDescent="0.25">
      <c r="A24" s="25" t="s">
        <v>26</v>
      </c>
      <c r="B24" s="9" t="s">
        <v>76</v>
      </c>
      <c r="C24" s="16" t="s">
        <v>27</v>
      </c>
      <c r="D24" s="16"/>
      <c r="E24" s="59"/>
      <c r="F24" s="2" t="s">
        <v>78</v>
      </c>
      <c r="G24" s="13"/>
    </row>
    <row r="25" spans="1:7" s="10" customFormat="1" x14ac:dyDescent="0.25">
      <c r="A25" s="21" t="s">
        <v>39</v>
      </c>
      <c r="B25" s="22"/>
      <c r="C25" s="22"/>
      <c r="D25" s="23"/>
      <c r="E25" s="20">
        <f>SUM(E21:E24)</f>
        <v>119353.64999999998</v>
      </c>
    </row>
    <row r="27" spans="1:7" ht="32.25" customHeight="1" x14ac:dyDescent="0.25">
      <c r="A27" s="83" t="s">
        <v>98</v>
      </c>
      <c r="B27" s="83"/>
      <c r="C27" s="83"/>
      <c r="D27" s="83"/>
      <c r="E27" s="83"/>
    </row>
    <row r="28" spans="1:7" ht="30.75" customHeight="1" x14ac:dyDescent="0.25">
      <c r="A28" s="81" t="s">
        <v>19</v>
      </c>
      <c r="B28" s="81"/>
      <c r="C28" s="81"/>
      <c r="D28" s="81"/>
      <c r="E28" s="81"/>
    </row>
    <row r="29" spans="1:7" x14ac:dyDescent="0.25">
      <c r="A29" s="81" t="s">
        <v>18</v>
      </c>
      <c r="B29" s="81"/>
      <c r="C29" s="81"/>
      <c r="D29" s="81"/>
      <c r="E29" s="81"/>
      <c r="F29" s="10"/>
      <c r="G29" s="10"/>
    </row>
    <row r="30" spans="1:7" ht="28.5" customHeight="1" x14ac:dyDescent="0.25">
      <c r="A30" s="81" t="s">
        <v>30</v>
      </c>
      <c r="B30" s="81"/>
      <c r="C30" s="81"/>
      <c r="D30" s="81"/>
      <c r="E30" s="81"/>
    </row>
    <row r="31" spans="1:7" x14ac:dyDescent="0.25">
      <c r="A31" s="81" t="s">
        <v>16</v>
      </c>
      <c r="B31" s="81"/>
      <c r="C31" s="81"/>
      <c r="D31" s="81"/>
      <c r="E31" s="81"/>
    </row>
    <row r="32" spans="1:7" x14ac:dyDescent="0.25">
      <c r="A32" s="91" t="s">
        <v>5</v>
      </c>
      <c r="B32" s="91"/>
      <c r="C32" s="91"/>
      <c r="D32" s="91"/>
      <c r="E32" s="91"/>
    </row>
    <row r="33" spans="1:5" x14ac:dyDescent="0.25">
      <c r="A33" s="81" t="s">
        <v>16</v>
      </c>
      <c r="B33" s="81"/>
      <c r="C33" s="81"/>
      <c r="D33" s="81"/>
      <c r="E33" s="81"/>
    </row>
    <row r="34" spans="1:5" x14ac:dyDescent="0.25">
      <c r="A34" s="88" t="s">
        <v>46</v>
      </c>
      <c r="B34" s="88"/>
      <c r="C34" s="88"/>
      <c r="D34" s="88"/>
      <c r="E34" s="5"/>
    </row>
    <row r="35" spans="1:5" x14ac:dyDescent="0.25">
      <c r="B35" s="89" t="s">
        <v>17</v>
      </c>
      <c r="C35" s="89"/>
      <c r="D35" s="89"/>
      <c r="E35" s="6" t="s">
        <v>6</v>
      </c>
    </row>
    <row r="36" spans="1:5" x14ac:dyDescent="0.25">
      <c r="A36" s="60"/>
      <c r="B36" s="60"/>
      <c r="C36" s="60"/>
      <c r="D36" s="60"/>
      <c r="E36" s="60"/>
    </row>
    <row r="37" spans="1:5" x14ac:dyDescent="0.25">
      <c r="A37" s="90" t="s">
        <v>29</v>
      </c>
      <c r="B37" s="90"/>
      <c r="C37" s="90"/>
      <c r="D37" s="90"/>
      <c r="E37" s="5"/>
    </row>
    <row r="38" spans="1:5" x14ac:dyDescent="0.25">
      <c r="B38" s="89" t="s">
        <v>17</v>
      </c>
      <c r="C38" s="89"/>
      <c r="D38" s="89"/>
      <c r="E38" s="6" t="s">
        <v>6</v>
      </c>
    </row>
    <row r="40" spans="1:5" x14ac:dyDescent="0.25">
      <c r="A40" s="43" t="s">
        <v>61</v>
      </c>
    </row>
    <row r="41" spans="1:5" x14ac:dyDescent="0.25">
      <c r="A41" s="10" t="s">
        <v>34</v>
      </c>
    </row>
    <row r="42" spans="1:5" x14ac:dyDescent="0.25">
      <c r="A42" s="2" t="s">
        <v>38</v>
      </c>
      <c r="B42" s="18">
        <f>'2кв'!B47</f>
        <v>177987.41800000006</v>
      </c>
    </row>
    <row r="43" spans="1:5" x14ac:dyDescent="0.25">
      <c r="A43" s="2" t="s">
        <v>79</v>
      </c>
      <c r="B43" s="11"/>
    </row>
    <row r="44" spans="1:5" x14ac:dyDescent="0.25">
      <c r="A44" s="2" t="s">
        <v>35</v>
      </c>
      <c r="B44" s="11">
        <v>139901.70000000001</v>
      </c>
    </row>
    <row r="45" spans="1:5" ht="30" x14ac:dyDescent="0.25">
      <c r="A45" s="62" t="s">
        <v>32</v>
      </c>
      <c r="B45" s="11">
        <f>E25</f>
        <v>119353.64999999998</v>
      </c>
    </row>
    <row r="46" spans="1:5" x14ac:dyDescent="0.25">
      <c r="A46" s="12" t="s">
        <v>37</v>
      </c>
      <c r="B46" s="17">
        <f>B42+B44-B45</f>
        <v>198535.46800000011</v>
      </c>
    </row>
    <row r="47" spans="1:5" x14ac:dyDescent="0.25">
      <c r="B47" s="13"/>
    </row>
  </sheetData>
  <mergeCells count="28">
    <mergeCell ref="A8:E8"/>
    <mergeCell ref="A1:E1"/>
    <mergeCell ref="A2:E2"/>
    <mergeCell ref="A3:E3"/>
    <mergeCell ref="A6:E6"/>
    <mergeCell ref="A7:E7"/>
    <mergeCell ref="A27:E27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4:D34"/>
    <mergeCell ref="B35:D35"/>
    <mergeCell ref="A37:D37"/>
    <mergeCell ref="B38:D38"/>
    <mergeCell ref="A28:E28"/>
    <mergeCell ref="A29:E29"/>
    <mergeCell ref="A30:E30"/>
    <mergeCell ref="A31:E31"/>
    <mergeCell ref="A32:E32"/>
    <mergeCell ref="A33:E33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96" orientation="portrait" r:id="rId1"/>
  <rowBreaks count="1" manualBreakCount="1">
    <brk id="3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30" zoomScaleSheetLayoutView="100" workbookViewId="0">
      <selection activeCell="A34" sqref="A34:E34"/>
    </sheetView>
  </sheetViews>
  <sheetFormatPr defaultColWidth="9.140625" defaultRowHeight="15" x14ac:dyDescent="0.25"/>
  <cols>
    <col min="1" max="1" width="32.5703125" style="2" customWidth="1"/>
    <col min="2" max="2" width="20.28515625" style="2" customWidth="1"/>
    <col min="3" max="3" width="14.42578125" style="2" customWidth="1"/>
    <col min="4" max="4" width="14.7109375" style="2" customWidth="1"/>
    <col min="5" max="5" width="14.140625" style="2" customWidth="1"/>
    <col min="6" max="6" width="9.140625" style="2"/>
    <col min="7" max="7" width="12.140625" style="2" bestFit="1" customWidth="1"/>
    <col min="8" max="16384" width="9.140625" style="2"/>
  </cols>
  <sheetData>
    <row r="1" spans="1:5" ht="15.75" x14ac:dyDescent="0.25">
      <c r="A1" s="77" t="s">
        <v>10</v>
      </c>
      <c r="B1" s="77"/>
      <c r="C1" s="77"/>
      <c r="D1" s="77"/>
      <c r="E1" s="77"/>
    </row>
    <row r="2" spans="1:5" ht="31.5" customHeight="1" x14ac:dyDescent="0.25">
      <c r="A2" s="78" t="s">
        <v>11</v>
      </c>
      <c r="B2" s="79"/>
      <c r="C2" s="79"/>
      <c r="D2" s="79"/>
      <c r="E2" s="79"/>
    </row>
    <row r="3" spans="1:5" x14ac:dyDescent="0.25">
      <c r="A3" s="80" t="s">
        <v>80</v>
      </c>
      <c r="B3" s="80"/>
      <c r="C3" s="80"/>
      <c r="D3" s="80"/>
      <c r="E3" s="80"/>
    </row>
    <row r="4" spans="1:5" s="1" customFormat="1" ht="15.6" customHeight="1" x14ac:dyDescent="0.25">
      <c r="A4" s="14" t="s">
        <v>12</v>
      </c>
      <c r="B4" s="4"/>
      <c r="C4" s="4"/>
      <c r="D4" s="2"/>
      <c r="E4" s="66">
        <v>46022</v>
      </c>
    </row>
    <row r="5" spans="1:5" x14ac:dyDescent="0.25">
      <c r="A5" s="64"/>
      <c r="B5" s="4"/>
      <c r="C5" s="4"/>
      <c r="D5" s="4"/>
      <c r="E5" s="4"/>
    </row>
    <row r="6" spans="1:5" x14ac:dyDescent="0.25">
      <c r="A6" s="81" t="s">
        <v>0</v>
      </c>
      <c r="B6" s="81"/>
      <c r="C6" s="81"/>
      <c r="D6" s="81"/>
      <c r="E6" s="81"/>
    </row>
    <row r="7" spans="1:5" x14ac:dyDescent="0.25">
      <c r="A7" s="82" t="s">
        <v>22</v>
      </c>
      <c r="B7" s="82"/>
      <c r="C7" s="82"/>
      <c r="D7" s="82"/>
      <c r="E7" s="82"/>
    </row>
    <row r="8" spans="1:5" x14ac:dyDescent="0.25">
      <c r="A8" s="76" t="s">
        <v>1</v>
      </c>
      <c r="B8" s="76"/>
      <c r="C8" s="76"/>
      <c r="D8" s="76"/>
      <c r="E8" s="76"/>
    </row>
    <row r="9" spans="1:5" x14ac:dyDescent="0.25">
      <c r="A9" s="81" t="s">
        <v>23</v>
      </c>
      <c r="B9" s="81"/>
      <c r="C9" s="81"/>
      <c r="D9" s="81"/>
      <c r="E9" s="81"/>
    </row>
    <row r="10" spans="1:5" ht="24.75" customHeight="1" x14ac:dyDescent="0.25">
      <c r="A10" s="84" t="s">
        <v>13</v>
      </c>
      <c r="B10" s="85"/>
      <c r="C10" s="85"/>
      <c r="D10" s="85"/>
      <c r="E10" s="85"/>
    </row>
    <row r="11" spans="1:5" ht="29.25" customHeight="1" x14ac:dyDescent="0.25">
      <c r="A11" s="81" t="s">
        <v>31</v>
      </c>
      <c r="B11" s="81"/>
      <c r="C11" s="81"/>
      <c r="D11" s="81"/>
      <c r="E11" s="81"/>
    </row>
    <row r="12" spans="1:5" ht="21.6" customHeight="1" x14ac:dyDescent="0.25">
      <c r="A12" s="81" t="s">
        <v>20</v>
      </c>
      <c r="B12" s="81"/>
      <c r="C12" s="81"/>
      <c r="D12" s="81"/>
      <c r="E12" s="81"/>
    </row>
    <row r="13" spans="1:5" x14ac:dyDescent="0.25">
      <c r="A13" s="76" t="s">
        <v>2</v>
      </c>
      <c r="B13" s="86"/>
      <c r="C13" s="86"/>
      <c r="D13" s="86"/>
      <c r="E13" s="86"/>
    </row>
    <row r="14" spans="1:5" ht="18" customHeight="1" x14ac:dyDescent="0.25">
      <c r="A14" s="81" t="s">
        <v>45</v>
      </c>
      <c r="B14" s="81"/>
      <c r="C14" s="81"/>
      <c r="D14" s="81"/>
      <c r="E14" s="81"/>
    </row>
    <row r="15" spans="1:5" x14ac:dyDescent="0.25">
      <c r="A15" s="76" t="s">
        <v>14</v>
      </c>
      <c r="B15" s="86"/>
      <c r="C15" s="86"/>
      <c r="D15" s="86"/>
      <c r="E15" s="86"/>
    </row>
    <row r="16" spans="1:5" ht="28.5" customHeight="1" x14ac:dyDescent="0.25">
      <c r="A16" s="81" t="s">
        <v>15</v>
      </c>
      <c r="B16" s="81"/>
      <c r="C16" s="81"/>
      <c r="D16" s="81"/>
      <c r="E16" s="81"/>
    </row>
    <row r="17" spans="1:7" ht="55.9" customHeight="1" x14ac:dyDescent="0.25">
      <c r="A17" s="81" t="s">
        <v>24</v>
      </c>
      <c r="B17" s="81"/>
      <c r="C17" s="81"/>
      <c r="D17" s="81"/>
      <c r="E17" s="81"/>
    </row>
    <row r="18" spans="1:7" ht="31.5" customHeight="1" x14ac:dyDescent="0.25">
      <c r="A18" s="87" t="s">
        <v>25</v>
      </c>
      <c r="B18" s="87"/>
      <c r="C18" s="87"/>
      <c r="D18" s="87"/>
      <c r="E18" s="87"/>
    </row>
    <row r="19" spans="1:7" x14ac:dyDescent="0.25">
      <c r="A19" s="87"/>
      <c r="B19" s="87"/>
      <c r="C19" s="87"/>
      <c r="D19" s="87"/>
      <c r="E19" s="87"/>
      <c r="F19" s="2">
        <v>1640.6</v>
      </c>
      <c r="G19" s="2">
        <v>3</v>
      </c>
    </row>
    <row r="20" spans="1:7" ht="150" x14ac:dyDescent="0.25">
      <c r="A20" s="3" t="s">
        <v>7</v>
      </c>
      <c r="B20" s="3" t="s">
        <v>9</v>
      </c>
      <c r="C20" s="3" t="s">
        <v>3</v>
      </c>
      <c r="D20" s="3" t="s">
        <v>28</v>
      </c>
      <c r="E20" s="3" t="s">
        <v>8</v>
      </c>
    </row>
    <row r="21" spans="1:7" ht="38.25" x14ac:dyDescent="0.25">
      <c r="A21" s="7" t="s">
        <v>41</v>
      </c>
      <c r="B21" s="9" t="s">
        <v>33</v>
      </c>
      <c r="C21" s="3" t="s">
        <v>4</v>
      </c>
      <c r="D21" s="3">
        <v>19.13</v>
      </c>
      <c r="E21" s="8">
        <f>D21*F19*G19</f>
        <v>94154.033999999985</v>
      </c>
      <c r="G21" s="13"/>
    </row>
    <row r="22" spans="1:7" x14ac:dyDescent="0.25">
      <c r="A22" s="7" t="s">
        <v>36</v>
      </c>
      <c r="B22" s="9" t="s">
        <v>21</v>
      </c>
      <c r="C22" s="3" t="s">
        <v>4</v>
      </c>
      <c r="D22" s="3">
        <v>5.12</v>
      </c>
      <c r="E22" s="8">
        <f>D22*F19*G19</f>
        <v>25199.615999999998</v>
      </c>
      <c r="G22" s="13"/>
    </row>
    <row r="23" spans="1:7" ht="25.5" x14ac:dyDescent="0.25">
      <c r="A23" s="7" t="s">
        <v>43</v>
      </c>
      <c r="B23" s="24" t="s">
        <v>44</v>
      </c>
      <c r="C23" s="3" t="s">
        <v>27</v>
      </c>
      <c r="D23" s="3"/>
      <c r="E23" s="8">
        <v>0</v>
      </c>
      <c r="G23" s="13"/>
    </row>
    <row r="24" spans="1:7" x14ac:dyDescent="0.25">
      <c r="A24" s="25" t="s">
        <v>26</v>
      </c>
      <c r="B24" s="9" t="s">
        <v>81</v>
      </c>
      <c r="C24" s="16" t="s">
        <v>27</v>
      </c>
      <c r="D24" s="16"/>
      <c r="E24" s="59">
        <f>7681.31+9924.46</f>
        <v>17605.77</v>
      </c>
      <c r="G24" s="13"/>
    </row>
    <row r="25" spans="1:7" ht="30" x14ac:dyDescent="0.25">
      <c r="A25" s="67" t="s">
        <v>90</v>
      </c>
      <c r="B25" s="70" t="s">
        <v>87</v>
      </c>
      <c r="C25" s="16" t="s">
        <v>27</v>
      </c>
      <c r="D25" s="70"/>
      <c r="E25" s="59">
        <v>108724.61</v>
      </c>
      <c r="G25" s="13"/>
    </row>
    <row r="26" spans="1:7" ht="30" x14ac:dyDescent="0.25">
      <c r="A26" s="67" t="s">
        <v>91</v>
      </c>
      <c r="B26" s="70" t="s">
        <v>87</v>
      </c>
      <c r="C26" s="16" t="s">
        <v>27</v>
      </c>
      <c r="D26" s="70"/>
      <c r="E26" s="59">
        <v>41032.660000000003</v>
      </c>
      <c r="G26" s="13"/>
    </row>
    <row r="27" spans="1:7" ht="30" x14ac:dyDescent="0.25">
      <c r="A27" s="67" t="s">
        <v>83</v>
      </c>
      <c r="B27" s="70" t="s">
        <v>87</v>
      </c>
      <c r="C27" s="16" t="s">
        <v>89</v>
      </c>
      <c r="D27" s="70">
        <v>3</v>
      </c>
      <c r="E27" s="59">
        <f>D27*333.76</f>
        <v>1001.28</v>
      </c>
      <c r="G27" s="13"/>
    </row>
    <row r="28" spans="1:7" ht="30" x14ac:dyDescent="0.25">
      <c r="A28" s="68" t="s">
        <v>84</v>
      </c>
      <c r="B28" s="70" t="s">
        <v>88</v>
      </c>
      <c r="C28" s="16" t="s">
        <v>89</v>
      </c>
      <c r="D28" s="71">
        <v>8</v>
      </c>
      <c r="E28" s="59">
        <f t="shared" ref="E28:E30" si="0">D28*333.76</f>
        <v>2670.08</v>
      </c>
      <c r="G28" s="13"/>
    </row>
    <row r="29" spans="1:7" ht="30" x14ac:dyDescent="0.25">
      <c r="A29" s="69" t="s">
        <v>85</v>
      </c>
      <c r="B29" s="70" t="s">
        <v>88</v>
      </c>
      <c r="C29" s="16" t="s">
        <v>89</v>
      </c>
      <c r="D29" s="72">
        <v>6</v>
      </c>
      <c r="E29" s="59">
        <f t="shared" si="0"/>
        <v>2002.56</v>
      </c>
      <c r="G29" s="13"/>
    </row>
    <row r="30" spans="1:7" ht="30" x14ac:dyDescent="0.25">
      <c r="A30" s="67" t="s">
        <v>86</v>
      </c>
      <c r="B30" s="70" t="s">
        <v>88</v>
      </c>
      <c r="C30" s="16" t="s">
        <v>89</v>
      </c>
      <c r="D30" s="70">
        <v>24</v>
      </c>
      <c r="E30" s="59">
        <f t="shared" si="0"/>
        <v>8010.24</v>
      </c>
      <c r="G30" s="13"/>
    </row>
    <row r="31" spans="1:7" s="10" customFormat="1" x14ac:dyDescent="0.25">
      <c r="A31" s="21" t="s">
        <v>39</v>
      </c>
      <c r="B31" s="22"/>
      <c r="C31" s="22"/>
      <c r="D31" s="23"/>
      <c r="E31" s="20">
        <f>SUM(E21:E30)</f>
        <v>300400.84999999998</v>
      </c>
    </row>
    <row r="33" spans="1:7" ht="32.25" customHeight="1" x14ac:dyDescent="0.25">
      <c r="A33" s="83" t="s">
        <v>99</v>
      </c>
      <c r="B33" s="83"/>
      <c r="C33" s="83"/>
      <c r="D33" s="83"/>
      <c r="E33" s="83"/>
    </row>
    <row r="34" spans="1:7" ht="30.75" customHeight="1" x14ac:dyDescent="0.25">
      <c r="A34" s="81" t="s">
        <v>19</v>
      </c>
      <c r="B34" s="81"/>
      <c r="C34" s="81"/>
      <c r="D34" s="81"/>
      <c r="E34" s="81"/>
    </row>
    <row r="35" spans="1:7" x14ac:dyDescent="0.25">
      <c r="A35" s="81" t="s">
        <v>18</v>
      </c>
      <c r="B35" s="81"/>
      <c r="C35" s="81"/>
      <c r="D35" s="81"/>
      <c r="E35" s="81"/>
      <c r="F35" s="10"/>
      <c r="G35" s="10"/>
    </row>
    <row r="36" spans="1:7" ht="28.5" customHeight="1" x14ac:dyDescent="0.25">
      <c r="A36" s="81" t="s">
        <v>30</v>
      </c>
      <c r="B36" s="81"/>
      <c r="C36" s="81"/>
      <c r="D36" s="81"/>
      <c r="E36" s="81"/>
    </row>
    <row r="37" spans="1:7" x14ac:dyDescent="0.25">
      <c r="A37" s="81" t="s">
        <v>16</v>
      </c>
      <c r="B37" s="81"/>
      <c r="C37" s="81"/>
      <c r="D37" s="81"/>
      <c r="E37" s="81"/>
    </row>
    <row r="38" spans="1:7" x14ac:dyDescent="0.25">
      <c r="A38" s="91" t="s">
        <v>5</v>
      </c>
      <c r="B38" s="91"/>
      <c r="C38" s="91"/>
      <c r="D38" s="91"/>
      <c r="E38" s="91"/>
    </row>
    <row r="39" spans="1:7" x14ac:dyDescent="0.25">
      <c r="A39" s="81" t="s">
        <v>16</v>
      </c>
      <c r="B39" s="81"/>
      <c r="C39" s="81"/>
      <c r="D39" s="81"/>
      <c r="E39" s="81"/>
    </row>
    <row r="40" spans="1:7" x14ac:dyDescent="0.25">
      <c r="A40" s="88" t="s">
        <v>46</v>
      </c>
      <c r="B40" s="88"/>
      <c r="C40" s="88"/>
      <c r="D40" s="88"/>
      <c r="E40" s="5"/>
    </row>
    <row r="41" spans="1:7" x14ac:dyDescent="0.25">
      <c r="B41" s="89" t="s">
        <v>17</v>
      </c>
      <c r="C41" s="89"/>
      <c r="D41" s="89"/>
      <c r="E41" s="6" t="s">
        <v>6</v>
      </c>
    </row>
    <row r="42" spans="1:7" x14ac:dyDescent="0.25">
      <c r="A42" s="63"/>
      <c r="B42" s="63"/>
      <c r="C42" s="63"/>
      <c r="D42" s="63"/>
      <c r="E42" s="63"/>
    </row>
    <row r="43" spans="1:7" x14ac:dyDescent="0.25">
      <c r="A43" s="90" t="s">
        <v>29</v>
      </c>
      <c r="B43" s="90"/>
      <c r="C43" s="90"/>
      <c r="D43" s="90"/>
      <c r="E43" s="5"/>
    </row>
    <row r="44" spans="1:7" x14ac:dyDescent="0.25">
      <c r="B44" s="89" t="s">
        <v>17</v>
      </c>
      <c r="C44" s="89"/>
      <c r="D44" s="89"/>
      <c r="E44" s="6" t="s">
        <v>6</v>
      </c>
    </row>
    <row r="46" spans="1:7" x14ac:dyDescent="0.25">
      <c r="A46" s="43" t="s">
        <v>61</v>
      </c>
    </row>
    <row r="47" spans="1:7" x14ac:dyDescent="0.25">
      <c r="A47" s="10" t="s">
        <v>34</v>
      </c>
    </row>
    <row r="48" spans="1:7" x14ac:dyDescent="0.25">
      <c r="A48" s="2" t="s">
        <v>38</v>
      </c>
      <c r="B48" s="18">
        <f>'3кв'!B46</f>
        <v>198535.46800000011</v>
      </c>
    </row>
    <row r="49" spans="1:2" x14ac:dyDescent="0.25">
      <c r="A49" s="2" t="s">
        <v>79</v>
      </c>
      <c r="B49" s="11"/>
    </row>
    <row r="50" spans="1:2" x14ac:dyDescent="0.25">
      <c r="A50" s="2" t="s">
        <v>35</v>
      </c>
      <c r="B50" s="11">
        <v>148562.04</v>
      </c>
    </row>
    <row r="51" spans="1:2" ht="30" x14ac:dyDescent="0.25">
      <c r="A51" s="65" t="s">
        <v>32</v>
      </c>
      <c r="B51" s="11">
        <f>E31</f>
        <v>300400.84999999998</v>
      </c>
    </row>
    <row r="52" spans="1:2" x14ac:dyDescent="0.25">
      <c r="A52" s="12" t="s">
        <v>37</v>
      </c>
      <c r="B52" s="17">
        <f>B48+B50-B51</f>
        <v>46696.65800000017</v>
      </c>
    </row>
    <row r="53" spans="1:2" x14ac:dyDescent="0.25">
      <c r="B53" s="13"/>
    </row>
  </sheetData>
  <mergeCells count="28">
    <mergeCell ref="A40:D40"/>
    <mergeCell ref="B41:D41"/>
    <mergeCell ref="A43:D43"/>
    <mergeCell ref="B44:D44"/>
    <mergeCell ref="A34:E34"/>
    <mergeCell ref="A35:E35"/>
    <mergeCell ref="A36:E36"/>
    <mergeCell ref="A37:E37"/>
    <mergeCell ref="A38:E38"/>
    <mergeCell ref="A39:E39"/>
    <mergeCell ref="A33:E33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96" orientation="portrait" r:id="rId1"/>
  <rowBreaks count="1" manualBreakCount="1">
    <brk id="3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topLeftCell="A13" zoomScaleSheetLayoutView="100" workbookViewId="0">
      <selection activeCell="B35" sqref="B35"/>
    </sheetView>
  </sheetViews>
  <sheetFormatPr defaultRowHeight="15.75" x14ac:dyDescent="0.25"/>
  <cols>
    <col min="1" max="1" width="10.5703125" style="49" customWidth="1"/>
    <col min="2" max="2" width="65.85546875" style="49" customWidth="1"/>
    <col min="3" max="3" width="15.28515625" style="49" customWidth="1"/>
    <col min="4" max="4" width="11.85546875" style="49" customWidth="1"/>
    <col min="5" max="5" width="14.7109375" style="49" customWidth="1"/>
    <col min="6" max="6" width="12.42578125" style="49" customWidth="1"/>
    <col min="7" max="7" width="12" style="49" customWidth="1"/>
    <col min="8" max="8" width="13.5703125" style="49" customWidth="1"/>
    <col min="9" max="16384" width="9.140625" style="49"/>
  </cols>
  <sheetData>
    <row r="1" spans="1:5" x14ac:dyDescent="0.25">
      <c r="A1" s="93" t="s">
        <v>47</v>
      </c>
      <c r="B1" s="93"/>
      <c r="C1" s="93"/>
      <c r="D1" s="28"/>
    </row>
    <row r="2" spans="1:5" x14ac:dyDescent="0.25">
      <c r="A2" s="94" t="s">
        <v>48</v>
      </c>
      <c r="B2" s="94"/>
      <c r="C2" s="94"/>
      <c r="D2" s="29"/>
    </row>
    <row r="3" spans="1:5" x14ac:dyDescent="0.25">
      <c r="A3" s="94" t="s">
        <v>82</v>
      </c>
      <c r="B3" s="94"/>
      <c r="C3" s="94"/>
      <c r="D3" s="29"/>
    </row>
    <row r="4" spans="1:5" x14ac:dyDescent="0.25">
      <c r="A4" s="93" t="s">
        <v>60</v>
      </c>
      <c r="B4" s="93"/>
      <c r="C4" s="93"/>
      <c r="D4" s="28"/>
    </row>
    <row r="5" spans="1:5" x14ac:dyDescent="0.25">
      <c r="A5" s="95"/>
      <c r="B5" s="95"/>
      <c r="C5" s="95"/>
      <c r="D5" s="1"/>
    </row>
    <row r="6" spans="1:5" x14ac:dyDescent="0.25">
      <c r="A6" s="29"/>
      <c r="B6" s="30" t="s">
        <v>49</v>
      </c>
      <c r="C6" s="50">
        <f>'1кв'!B44</f>
        <v>150101.89000000001</v>
      </c>
      <c r="D6" s="31"/>
    </row>
    <row r="7" spans="1:5" x14ac:dyDescent="0.25">
      <c r="A7" s="32" t="s">
        <v>50</v>
      </c>
      <c r="B7" s="30" t="s">
        <v>92</v>
      </c>
      <c r="C7" s="50"/>
      <c r="D7" s="31"/>
    </row>
    <row r="8" spans="1:5" x14ac:dyDescent="0.25">
      <c r="B8" s="33" t="s">
        <v>51</v>
      </c>
      <c r="C8" s="51">
        <f>'1кв'!B46+'2кв'!B44+'3кв'!B44+'4кв'!B50</f>
        <v>551032.12</v>
      </c>
      <c r="D8" s="52"/>
    </row>
    <row r="9" spans="1:5" x14ac:dyDescent="0.25">
      <c r="B9" s="33" t="s">
        <v>42</v>
      </c>
      <c r="C9" s="51"/>
      <c r="D9" s="52"/>
    </row>
    <row r="10" spans="1:5" x14ac:dyDescent="0.25">
      <c r="A10" s="48"/>
      <c r="B10" s="33" t="s">
        <v>52</v>
      </c>
      <c r="C10" s="53">
        <f>SUM(C8:C9)</f>
        <v>551032.12</v>
      </c>
      <c r="D10" s="31"/>
    </row>
    <row r="11" spans="1:5" x14ac:dyDescent="0.25">
      <c r="A11" s="1"/>
      <c r="B11" s="92"/>
      <c r="C11" s="92"/>
      <c r="D11" s="34"/>
    </row>
    <row r="12" spans="1:5" x14ac:dyDescent="0.25">
      <c r="A12" s="35" t="s">
        <v>53</v>
      </c>
      <c r="B12" s="15" t="s">
        <v>41</v>
      </c>
      <c r="C12" s="51">
        <f>'1кв'!E21+'2кв'!E21+'3кв'!E21+'4кв'!E21</f>
        <v>367264.71199999994</v>
      </c>
      <c r="D12" s="34"/>
    </row>
    <row r="13" spans="1:5" x14ac:dyDescent="0.25">
      <c r="A13" s="1"/>
      <c r="B13" s="55" t="s">
        <v>36</v>
      </c>
      <c r="C13" s="51">
        <f>'1кв'!E22+'2кв'!E22+'3кв'!E22+'4кв'!E22</f>
        <v>96467.279999999984</v>
      </c>
      <c r="D13" s="34"/>
      <c r="E13" s="54"/>
    </row>
    <row r="14" spans="1:5" x14ac:dyDescent="0.25">
      <c r="A14" s="35"/>
      <c r="B14" s="7" t="s">
        <v>43</v>
      </c>
      <c r="C14" s="51">
        <f>'1кв'!E23+'2кв'!E23+'3кв'!E23+'4кв'!E23</f>
        <v>0</v>
      </c>
      <c r="D14" s="34"/>
    </row>
    <row r="15" spans="1:5" x14ac:dyDescent="0.25">
      <c r="A15" s="1"/>
      <c r="B15" s="55" t="s">
        <v>26</v>
      </c>
      <c r="C15" s="51">
        <f>'1кв'!E24+'2кв'!E24+'3кв'!E24+'4кв'!E24</f>
        <v>17426.27</v>
      </c>
      <c r="D15" s="34"/>
      <c r="E15" s="54"/>
    </row>
    <row r="16" spans="1:5" x14ac:dyDescent="0.25">
      <c r="A16" s="35"/>
      <c r="B16" s="36" t="s">
        <v>93</v>
      </c>
      <c r="C16" s="51">
        <f>41*333.76</f>
        <v>13684.16</v>
      </c>
      <c r="D16" s="34"/>
    </row>
    <row r="17" spans="1:5" x14ac:dyDescent="0.25">
      <c r="A17" s="35"/>
      <c r="B17" s="37" t="s">
        <v>54</v>
      </c>
      <c r="C17" s="51">
        <f>SUM(C19:C21)</f>
        <v>159594.93</v>
      </c>
      <c r="D17" s="34"/>
    </row>
    <row r="18" spans="1:5" x14ac:dyDescent="0.25">
      <c r="A18" s="35"/>
      <c r="B18" s="37" t="s">
        <v>55</v>
      </c>
      <c r="C18" s="51"/>
      <c r="D18" s="34"/>
    </row>
    <row r="19" spans="1:5" x14ac:dyDescent="0.25">
      <c r="A19" s="35"/>
      <c r="B19" s="7" t="s">
        <v>68</v>
      </c>
      <c r="C19" s="73">
        <f>'1кв'!E25</f>
        <v>9837.66</v>
      </c>
      <c r="D19" s="34"/>
    </row>
    <row r="20" spans="1:5" x14ac:dyDescent="0.25">
      <c r="A20" s="35"/>
      <c r="B20" s="67" t="s">
        <v>90</v>
      </c>
      <c r="C20" s="74">
        <v>108724.61</v>
      </c>
      <c r="D20" s="34"/>
    </row>
    <row r="21" spans="1:5" x14ac:dyDescent="0.25">
      <c r="A21" s="35"/>
      <c r="B21" s="67" t="s">
        <v>91</v>
      </c>
      <c r="C21" s="74">
        <v>41032.660000000003</v>
      </c>
      <c r="D21" s="34"/>
    </row>
    <row r="22" spans="1:5" x14ac:dyDescent="0.25">
      <c r="A22" s="35"/>
      <c r="B22" s="37"/>
      <c r="C22" s="51"/>
      <c r="D22" s="34"/>
    </row>
    <row r="23" spans="1:5" x14ac:dyDescent="0.25">
      <c r="A23" s="1"/>
      <c r="B23" s="47" t="s">
        <v>56</v>
      </c>
      <c r="C23" s="53">
        <f>SUM(C12:C17)</f>
        <v>654437.35199999996</v>
      </c>
      <c r="D23" s="34"/>
      <c r="E23" s="54"/>
    </row>
    <row r="24" spans="1:5" x14ac:dyDescent="0.25">
      <c r="A24" s="1"/>
      <c r="B24" s="38" t="s">
        <v>63</v>
      </c>
      <c r="C24" s="53">
        <f>C6+C10-C23</f>
        <v>46696.658000000054</v>
      </c>
      <c r="D24" s="34"/>
    </row>
    <row r="25" spans="1:5" x14ac:dyDescent="0.25">
      <c r="A25" s="1"/>
      <c r="B25" s="32"/>
      <c r="C25" s="32"/>
      <c r="D25" s="34"/>
    </row>
    <row r="26" spans="1:5" x14ac:dyDescent="0.25">
      <c r="A26" s="1"/>
      <c r="B26" s="39" t="s">
        <v>57</v>
      </c>
      <c r="C26" s="39"/>
      <c r="D26" s="34"/>
    </row>
    <row r="27" spans="1:5" x14ac:dyDescent="0.25">
      <c r="A27" s="1"/>
      <c r="B27" s="39" t="s">
        <v>64</v>
      </c>
      <c r="C27" s="40">
        <v>64803.54</v>
      </c>
      <c r="D27" s="34"/>
    </row>
    <row r="28" spans="1:5" x14ac:dyDescent="0.25">
      <c r="A28" s="1"/>
      <c r="B28" s="41" t="s">
        <v>94</v>
      </c>
      <c r="C28" s="42">
        <v>84909.92</v>
      </c>
      <c r="D28" s="34"/>
    </row>
    <row r="29" spans="1:5" x14ac:dyDescent="0.25">
      <c r="A29" s="1"/>
      <c r="B29" s="39" t="s">
        <v>58</v>
      </c>
      <c r="C29" s="75">
        <f>C28-C27</f>
        <v>20106.379999999997</v>
      </c>
      <c r="D29" s="34"/>
    </row>
    <row r="30" spans="1:5" x14ac:dyDescent="0.25">
      <c r="A30" s="1"/>
      <c r="B30" s="32"/>
      <c r="C30" s="32"/>
      <c r="D30" s="34"/>
    </row>
    <row r="31" spans="1:5" x14ac:dyDescent="0.25">
      <c r="A31" s="1" t="s">
        <v>59</v>
      </c>
      <c r="B31" s="32" t="s">
        <v>95</v>
      </c>
      <c r="C31" s="32"/>
      <c r="D31" s="34"/>
    </row>
    <row r="32" spans="1:5" x14ac:dyDescent="0.25">
      <c r="A32" s="1"/>
      <c r="B32" s="32" t="s">
        <v>96</v>
      </c>
      <c r="C32" s="32"/>
      <c r="D32" s="34"/>
    </row>
    <row r="33" spans="1:4" x14ac:dyDescent="0.25">
      <c r="A33" s="1"/>
      <c r="B33" s="32" t="s">
        <v>97</v>
      </c>
      <c r="C33" s="32"/>
      <c r="D33" s="34"/>
    </row>
    <row r="34" spans="1:4" x14ac:dyDescent="0.25">
      <c r="A34" s="1"/>
      <c r="B34" s="41"/>
      <c r="C34" s="32"/>
      <c r="D34" s="34"/>
    </row>
    <row r="35" spans="1:4" x14ac:dyDescent="0.25">
      <c r="A35" s="1"/>
      <c r="B35" s="32"/>
      <c r="C35" s="32"/>
      <c r="D35" s="34"/>
    </row>
    <row r="36" spans="1:4" x14ac:dyDescent="0.25">
      <c r="A36" s="1"/>
      <c r="B36" s="32"/>
      <c r="C36" s="32"/>
      <c r="D36" s="34"/>
    </row>
    <row r="37" spans="1:4" x14ac:dyDescent="0.25">
      <c r="A37" s="1"/>
      <c r="B37" s="32"/>
      <c r="C37" s="32"/>
      <c r="D37" s="34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2026-03-03T07:33:41Z</dcterms:modified>
</cp:coreProperties>
</file>