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3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C25" i="34" l="1"/>
  <c r="C13" i="34" l="1"/>
  <c r="C12" i="34"/>
  <c r="C11" i="34"/>
  <c r="C8" i="34"/>
  <c r="C6" i="34"/>
  <c r="D13" i="34" l="1"/>
  <c r="C19" i="34"/>
  <c r="C9" i="34"/>
  <c r="C20" i="34" l="1"/>
  <c r="B44" i="33" l="1"/>
  <c r="E26" i="33"/>
  <c r="B47" i="33" s="1"/>
  <c r="E23" i="33"/>
  <c r="E22" i="33"/>
  <c r="B48" i="33" l="1"/>
  <c r="B44" i="32"/>
  <c r="E23" i="32"/>
  <c r="E22" i="32"/>
  <c r="B48" i="31"/>
  <c r="B44" i="31"/>
  <c r="E23" i="31"/>
  <c r="E22" i="31"/>
  <c r="E26" i="32" l="1"/>
  <c r="B47" i="32" s="1"/>
  <c r="B48" i="32" s="1"/>
  <c r="E26" i="31"/>
  <c r="B47" i="31" s="1"/>
  <c r="E23" i="30"/>
  <c r="E22" i="30"/>
  <c r="E26" i="30" s="1"/>
  <c r="B48" i="30" s="1"/>
  <c r="B49" i="30" l="1"/>
</calcChain>
</file>

<file path=xl/sharedStrings.xml><?xml version="1.0" encoding="utf-8"?>
<sst xmlns="http://schemas.openxmlformats.org/spreadsheetml/2006/main" count="241" uniqueCount="86">
  <si>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</si>
  <si>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</si>
  <si>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</si>
  <si>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</si>
  <si>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</si>
  <si>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</si>
  <si>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</si>
  <si>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</si>
  <si>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</si>
  <si>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</si>
  <si>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</si>
  <si>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</si>
  <si>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</si>
  <si>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</si>
  <si>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</si>
  <si>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</si>
  <si>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</si>
  <si>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</si>
  <si>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</si>
  <si>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</si>
  <si>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</si>
  <si>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</si>
  <si>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</si>
  <si>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</si>
  <si>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</si>
  <si>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Лесная, д. 14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</si>
  <si>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№36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</si>
  <si>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</si>
  <si>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</si>
  <si>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</si>
  <si>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</si>
  <si>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</si>
  <si>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</si>
  <si>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</si>
  <si>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</si>
  <si>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</si>
  <si>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</si>
  <si>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</si>
  <si>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1 квартал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</si>
  <si>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</si>
  <si>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</si>
  <si>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Рождественской Татьяны Александровны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</si>
  <si>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 в лице председателя совета дома Рождественской Т.А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</si>
  <si>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№8 от 10.07.2024 г.</t>
    </r>
  </si>
  <si>
    <t>Общая площадь квартир - 380,0м2</t>
  </si>
  <si>
    <t>Предъявлено населению 20987,46</t>
  </si>
  <si>
    <t>Оплачено, руб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</si>
  <si>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</si>
  <si>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</si>
  <si>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шестнадцать тысяч четыреста пятьдесят рублей  20 копеек.</t>
  </si>
  <si>
    <t>за 2 квартал 2025 года</t>
  </si>
  <si>
    <t>30.06.2025 г.</t>
  </si>
  <si>
    <t>2 квартал</t>
  </si>
  <si>
    <t xml:space="preserve">           2. Всего за период с "01" 04 2025 г. по "30" 06 2025 г. выполнено работ (оказано услуг) на общую сумму шестнадцать тысяч четыреста пятьдесят рублей  20 копеек.</t>
  </si>
  <si>
    <t>за 3 квартал 2025 года</t>
  </si>
  <si>
    <t>30.09.2025 г.</t>
  </si>
  <si>
    <t>3 квартал</t>
  </si>
  <si>
    <r>
      <t xml:space="preserve">Заказчик -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Собственники МКД,  в лице председателя совета дома Рождественской Т.А</t>
    </r>
  </si>
  <si>
    <t xml:space="preserve">           2. Всего за период с "01" 07 2025 г. по "30" 09 2025 г. выполнено работ (оказано услуг) на общую сумму восемнадцать тысяч 60 копеек.</t>
  </si>
  <si>
    <t>Предъявлено населению 22971,06</t>
  </si>
  <si>
    <t xml:space="preserve">           2. Всего за период с "01" 10  2025 г. по "31" 12  2025 г. выполнено работ (оказано услуг) на общую сумму восемнадцать тысяч 60 копеек.</t>
  </si>
  <si>
    <t>за 4 квартал 2025 года</t>
  </si>
  <si>
    <t>4  квартал</t>
  </si>
  <si>
    <t>ОТЧЕТ</t>
  </si>
  <si>
    <t>О ВЫПОЛНЕННЫХ РАБОТАХ И ДВИЖЕНИИ  СРЕДСТВ</t>
  </si>
  <si>
    <t>по ж.д. ул. Лесная, д. 14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</si>
  <si>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</si>
  <si>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</si>
  <si>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</si>
  <si>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</si>
  <si>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</si>
  <si>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</si>
  <si>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</si>
  <si>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</si>
  <si>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</si>
  <si>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</si>
  <si>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</si>
  <si>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</si>
  <si>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</si>
  <si>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Начислено всего 87917,04</t>
  </si>
  <si>
    <t>Непредвиденные работы 0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</si>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</sst>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3" fillId="0" borderId="5" xfId="1" applyNumberFormat="1" applyFont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E24" sqref="E24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2.2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47</v>
      </c>
      <c r="B3" s="74"/>
      <c r="C3" s="74"/>
      <c r="D3" s="74"/>
      <c r="E3" s="74"/>
    </row>
    <row r="4" spans="1:5" s="1" customFormat="1" ht="15.6" customHeight="1" x14ac:dyDescent="0.25">
      <c r="A4" s="20" t="s">
        <v>13</v>
      </c>
      <c r="B4" s="4"/>
      <c r="C4" s="4"/>
      <c r="D4" s="22"/>
      <c r="E4" s="23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41</v>
      </c>
      <c r="B9" s="63"/>
      <c r="C9" s="63"/>
      <c r="D9" s="63"/>
      <c r="E9" s="63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0.75" customHeight="1" x14ac:dyDescent="0.25">
      <c r="A11" s="63" t="s">
        <v>43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ht="12.75" customHeight="1" x14ac:dyDescent="0.25">
      <c r="A15" s="63" t="s">
        <v>39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63" t="s">
        <v>17</v>
      </c>
      <c r="B17" s="63"/>
      <c r="C17" s="63"/>
      <c r="D17" s="63"/>
      <c r="E17" s="63"/>
    </row>
    <row r="18" spans="1:7" ht="58.5" customHeight="1" x14ac:dyDescent="0.25">
      <c r="A18" s="63" t="s">
        <v>26</v>
      </c>
      <c r="B18" s="63"/>
      <c r="C18" s="63"/>
      <c r="D18" s="63"/>
      <c r="E18" s="63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380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37</v>
      </c>
      <c r="B22" s="9" t="s">
        <v>35</v>
      </c>
      <c r="C22" s="3" t="s">
        <v>4</v>
      </c>
      <c r="D22" s="3">
        <v>9.75</v>
      </c>
      <c r="E22" s="8">
        <f>D22*F20*G20</f>
        <v>11115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4.68</v>
      </c>
      <c r="E23" s="8">
        <f>D23*F20*3</f>
        <v>5335.2</v>
      </c>
    </row>
    <row r="24" spans="1:7" x14ac:dyDescent="0.25">
      <c r="A24" s="7" t="s">
        <v>28</v>
      </c>
      <c r="B24" s="9" t="s">
        <v>38</v>
      </c>
      <c r="C24" s="3" t="s">
        <v>29</v>
      </c>
      <c r="D24" s="3"/>
      <c r="E24" s="8"/>
    </row>
    <row r="25" spans="1:7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16450.2</v>
      </c>
    </row>
    <row r="28" spans="1:7" ht="31.15" customHeight="1" x14ac:dyDescent="0.25">
      <c r="A28" s="70" t="s">
        <v>49</v>
      </c>
      <c r="B28" s="70"/>
      <c r="C28" s="70"/>
      <c r="D28" s="70"/>
      <c r="E28" s="70"/>
    </row>
    <row r="29" spans="1:7" ht="30.6" customHeight="1" x14ac:dyDescent="0.25">
      <c r="A29" s="63" t="s">
        <v>21</v>
      </c>
      <c r="B29" s="63"/>
      <c r="C29" s="63"/>
      <c r="D29" s="63"/>
      <c r="E29" s="63"/>
    </row>
    <row r="30" spans="1:7" ht="20.45" customHeight="1" x14ac:dyDescent="0.25">
      <c r="A30" s="63" t="s">
        <v>20</v>
      </c>
      <c r="B30" s="63"/>
      <c r="C30" s="63"/>
      <c r="D30" s="63"/>
      <c r="E30" s="63"/>
    </row>
    <row r="31" spans="1:7" ht="28.5" customHeight="1" x14ac:dyDescent="0.25">
      <c r="A31" s="63" t="s">
        <v>30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25"/>
      <c r="B33" s="25"/>
      <c r="C33" s="25"/>
      <c r="D33" s="25"/>
      <c r="E33" s="25"/>
    </row>
    <row r="34" spans="1:5" x14ac:dyDescent="0.25">
      <c r="A34" s="66" t="s">
        <v>5</v>
      </c>
      <c r="B34" s="66"/>
      <c r="C34" s="66"/>
      <c r="D34" s="66"/>
      <c r="E34" s="66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64" t="s">
        <v>40</v>
      </c>
      <c r="B36" s="64"/>
      <c r="C36" s="64"/>
      <c r="D36" s="64"/>
      <c r="E36" s="5"/>
    </row>
    <row r="37" spans="1:5" x14ac:dyDescent="0.25">
      <c r="B37" s="65" t="s">
        <v>19</v>
      </c>
      <c r="C37" s="65"/>
      <c r="D37" s="65"/>
      <c r="E37" s="6" t="s">
        <v>6</v>
      </c>
    </row>
    <row r="38" spans="1:5" x14ac:dyDescent="0.25">
      <c r="A38" s="26"/>
      <c r="B38" s="26"/>
      <c r="C38" s="26"/>
      <c r="D38" s="26"/>
      <c r="E38" s="26"/>
    </row>
    <row r="39" spans="1:5" x14ac:dyDescent="0.25">
      <c r="A39" s="64" t="s">
        <v>42</v>
      </c>
      <c r="B39" s="64"/>
      <c r="C39" s="64"/>
      <c r="D39" s="64"/>
      <c r="E39" s="5"/>
    </row>
    <row r="40" spans="1:5" x14ac:dyDescent="0.25">
      <c r="B40" s="65" t="s">
        <v>19</v>
      </c>
      <c r="C40" s="65"/>
      <c r="D40" s="65"/>
      <c r="E40" s="6" t="s">
        <v>6</v>
      </c>
    </row>
    <row r="42" spans="1:5" x14ac:dyDescent="0.25">
      <c r="A42" s="18" t="s">
        <v>44</v>
      </c>
    </row>
    <row r="43" spans="1:5" x14ac:dyDescent="0.25">
      <c r="A43" s="14" t="s">
        <v>31</v>
      </c>
    </row>
    <row r="44" spans="1:5" x14ac:dyDescent="0.25">
      <c r="A44" s="2" t="s">
        <v>34</v>
      </c>
      <c r="B44" s="15">
        <v>-18116.759999999998</v>
      </c>
    </row>
    <row r="45" spans="1:5" x14ac:dyDescent="0.25">
      <c r="A45" s="2" t="s">
        <v>45</v>
      </c>
      <c r="B45" s="16"/>
    </row>
    <row r="46" spans="1:5" x14ac:dyDescent="0.25">
      <c r="A46" s="2" t="s">
        <v>46</v>
      </c>
      <c r="B46" s="16">
        <v>19443.8</v>
      </c>
    </row>
    <row r="47" spans="1:5" x14ac:dyDescent="0.25">
      <c r="B47" s="16"/>
    </row>
    <row r="48" spans="1:5" ht="30" x14ac:dyDescent="0.25">
      <c r="A48" s="24" t="s">
        <v>32</v>
      </c>
      <c r="B48" s="16">
        <f>E26</f>
        <v>16450.2</v>
      </c>
    </row>
    <row r="49" spans="1:2" x14ac:dyDescent="0.25">
      <c r="A49" s="17" t="s">
        <v>33</v>
      </c>
      <c r="B49" s="19">
        <f>B44+B46+B47-B48</f>
        <v>-15123.16</v>
      </c>
    </row>
    <row r="51" spans="1:2" x14ac:dyDescent="0.25">
      <c r="B51" s="2">
        <v>-18116.759999999998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9" zoomScaleSheetLayoutView="100" workbookViewId="0">
      <selection activeCell="B47" sqref="B47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2.2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50</v>
      </c>
      <c r="B3" s="74"/>
      <c r="C3" s="74"/>
      <c r="D3" s="74"/>
      <c r="E3" s="74"/>
    </row>
    <row r="4" spans="1:5" s="1" customFormat="1" ht="15.6" customHeight="1" x14ac:dyDescent="0.25">
      <c r="A4" s="20" t="s">
        <v>13</v>
      </c>
      <c r="B4" s="4"/>
      <c r="C4" s="4"/>
      <c r="D4" s="22"/>
      <c r="E4" s="23" t="s">
        <v>51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41</v>
      </c>
      <c r="B9" s="63"/>
      <c r="C9" s="63"/>
      <c r="D9" s="63"/>
      <c r="E9" s="63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0.75" customHeight="1" x14ac:dyDescent="0.25">
      <c r="A11" s="63" t="s">
        <v>43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ht="12.75" customHeight="1" x14ac:dyDescent="0.25">
      <c r="A15" s="63" t="s">
        <v>39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63" t="s">
        <v>17</v>
      </c>
      <c r="B17" s="63"/>
      <c r="C17" s="63"/>
      <c r="D17" s="63"/>
      <c r="E17" s="63"/>
    </row>
    <row r="18" spans="1:7" ht="58.5" customHeight="1" x14ac:dyDescent="0.25">
      <c r="A18" s="63" t="s">
        <v>26</v>
      </c>
      <c r="B18" s="63"/>
      <c r="C18" s="63"/>
      <c r="D18" s="63"/>
      <c r="E18" s="63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380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37</v>
      </c>
      <c r="B22" s="9" t="s">
        <v>35</v>
      </c>
      <c r="C22" s="3" t="s">
        <v>4</v>
      </c>
      <c r="D22" s="3">
        <v>9.75</v>
      </c>
      <c r="E22" s="8">
        <f>D22*F20*G20</f>
        <v>11115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4.68</v>
      </c>
      <c r="E23" s="8">
        <f>D23*F20*3</f>
        <v>5335.2</v>
      </c>
    </row>
    <row r="24" spans="1:7" x14ac:dyDescent="0.25">
      <c r="A24" s="7" t="s">
        <v>28</v>
      </c>
      <c r="B24" s="9" t="s">
        <v>52</v>
      </c>
      <c r="C24" s="3" t="s">
        <v>29</v>
      </c>
      <c r="D24" s="3"/>
      <c r="E24" s="8"/>
    </row>
    <row r="25" spans="1:7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16450.2</v>
      </c>
    </row>
    <row r="28" spans="1:7" ht="31.15" customHeight="1" x14ac:dyDescent="0.25">
      <c r="A28" s="70" t="s">
        <v>53</v>
      </c>
      <c r="B28" s="70"/>
      <c r="C28" s="70"/>
      <c r="D28" s="70"/>
      <c r="E28" s="70"/>
    </row>
    <row r="29" spans="1:7" ht="30.6" customHeight="1" x14ac:dyDescent="0.25">
      <c r="A29" s="63" t="s">
        <v>21</v>
      </c>
      <c r="B29" s="63"/>
      <c r="C29" s="63"/>
      <c r="D29" s="63"/>
      <c r="E29" s="63"/>
    </row>
    <row r="30" spans="1:7" ht="20.45" customHeight="1" x14ac:dyDescent="0.25">
      <c r="A30" s="63" t="s">
        <v>20</v>
      </c>
      <c r="B30" s="63"/>
      <c r="C30" s="63"/>
      <c r="D30" s="63"/>
      <c r="E30" s="63"/>
    </row>
    <row r="31" spans="1:7" ht="28.5" customHeight="1" x14ac:dyDescent="0.25">
      <c r="A31" s="63" t="s">
        <v>30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30"/>
      <c r="B33" s="30"/>
      <c r="C33" s="30"/>
      <c r="D33" s="30"/>
      <c r="E33" s="30"/>
    </row>
    <row r="34" spans="1:5" x14ac:dyDescent="0.25">
      <c r="A34" s="66" t="s">
        <v>5</v>
      </c>
      <c r="B34" s="66"/>
      <c r="C34" s="66"/>
      <c r="D34" s="66"/>
      <c r="E34" s="66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64" t="s">
        <v>40</v>
      </c>
      <c r="B36" s="64"/>
      <c r="C36" s="64"/>
      <c r="D36" s="64"/>
      <c r="E36" s="5"/>
    </row>
    <row r="37" spans="1:5" x14ac:dyDescent="0.25">
      <c r="B37" s="65" t="s">
        <v>19</v>
      </c>
      <c r="C37" s="65"/>
      <c r="D37" s="65"/>
      <c r="E37" s="6" t="s">
        <v>6</v>
      </c>
    </row>
    <row r="38" spans="1:5" x14ac:dyDescent="0.25">
      <c r="A38" s="28"/>
      <c r="B38" s="28"/>
      <c r="C38" s="28"/>
      <c r="D38" s="28"/>
      <c r="E38" s="28"/>
    </row>
    <row r="39" spans="1:5" x14ac:dyDescent="0.25">
      <c r="A39" s="64" t="s">
        <v>42</v>
      </c>
      <c r="B39" s="64"/>
      <c r="C39" s="64"/>
      <c r="D39" s="64"/>
      <c r="E39" s="5"/>
    </row>
    <row r="40" spans="1:5" x14ac:dyDescent="0.25">
      <c r="B40" s="65" t="s">
        <v>19</v>
      </c>
      <c r="C40" s="65"/>
      <c r="D40" s="65"/>
      <c r="E40" s="6" t="s">
        <v>6</v>
      </c>
    </row>
    <row r="42" spans="1:5" x14ac:dyDescent="0.25">
      <c r="A42" s="18" t="s">
        <v>44</v>
      </c>
    </row>
    <row r="43" spans="1:5" x14ac:dyDescent="0.25">
      <c r="A43" s="14" t="s">
        <v>31</v>
      </c>
    </row>
    <row r="44" spans="1:5" x14ac:dyDescent="0.25">
      <c r="A44" s="2" t="s">
        <v>34</v>
      </c>
      <c r="B44" s="15">
        <f>'1кв'!B49</f>
        <v>-15123.16</v>
      </c>
    </row>
    <row r="45" spans="1:5" x14ac:dyDescent="0.25">
      <c r="A45" s="2" t="s">
        <v>45</v>
      </c>
      <c r="B45" s="16"/>
    </row>
    <row r="46" spans="1:5" x14ac:dyDescent="0.25">
      <c r="A46" s="2" t="s">
        <v>46</v>
      </c>
      <c r="B46" s="16">
        <v>20409.32</v>
      </c>
    </row>
    <row r="47" spans="1:5" ht="30" x14ac:dyDescent="0.25">
      <c r="A47" s="31" t="s">
        <v>32</v>
      </c>
      <c r="B47" s="16">
        <f>E26</f>
        <v>16450.2</v>
      </c>
    </row>
    <row r="48" spans="1:5" x14ac:dyDescent="0.25">
      <c r="A48" s="17" t="s">
        <v>33</v>
      </c>
      <c r="B48" s="19">
        <f>B44+B46-B47</f>
        <v>-11164.04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0" zoomScaleSheetLayoutView="100" workbookViewId="0">
      <selection activeCell="G18" sqref="G18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2.2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54</v>
      </c>
      <c r="B3" s="74"/>
      <c r="C3" s="74"/>
      <c r="D3" s="74"/>
      <c r="E3" s="74"/>
    </row>
    <row r="4" spans="1:5" s="1" customFormat="1" ht="15.6" customHeight="1" x14ac:dyDescent="0.25">
      <c r="A4" s="20" t="s">
        <v>13</v>
      </c>
      <c r="B4" s="4"/>
      <c r="C4" s="4"/>
      <c r="D4" s="22"/>
      <c r="E4" s="23" t="s">
        <v>55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41</v>
      </c>
      <c r="B9" s="63"/>
      <c r="C9" s="63"/>
      <c r="D9" s="63"/>
      <c r="E9" s="63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0.75" customHeight="1" x14ac:dyDescent="0.25">
      <c r="A11" s="63" t="s">
        <v>43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ht="12.75" customHeight="1" x14ac:dyDescent="0.25">
      <c r="A15" s="63" t="s">
        <v>39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63" t="s">
        <v>17</v>
      </c>
      <c r="B17" s="63"/>
      <c r="C17" s="63"/>
      <c r="D17" s="63"/>
      <c r="E17" s="63"/>
    </row>
    <row r="18" spans="1:7" ht="58.5" customHeight="1" x14ac:dyDescent="0.25">
      <c r="A18" s="63" t="s">
        <v>26</v>
      </c>
      <c r="B18" s="63"/>
      <c r="C18" s="63"/>
      <c r="D18" s="63"/>
      <c r="E18" s="63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380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37</v>
      </c>
      <c r="B22" s="9" t="s">
        <v>35</v>
      </c>
      <c r="C22" s="3" t="s">
        <v>4</v>
      </c>
      <c r="D22" s="3">
        <v>10.67</v>
      </c>
      <c r="E22" s="8">
        <f>D22*F20*G20</f>
        <v>12163.8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5.12</v>
      </c>
      <c r="E23" s="8">
        <f>D23*F20*3</f>
        <v>5836.8</v>
      </c>
    </row>
    <row r="24" spans="1:7" x14ac:dyDescent="0.25">
      <c r="A24" s="7" t="s">
        <v>28</v>
      </c>
      <c r="B24" s="9" t="s">
        <v>56</v>
      </c>
      <c r="C24" s="3" t="s">
        <v>29</v>
      </c>
      <c r="D24" s="3"/>
      <c r="E24" s="8">
        <v>0</v>
      </c>
    </row>
    <row r="25" spans="1:7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18000.599999999999</v>
      </c>
    </row>
    <row r="28" spans="1:7" ht="31.15" customHeight="1" x14ac:dyDescent="0.25">
      <c r="A28" s="70" t="s">
        <v>58</v>
      </c>
      <c r="B28" s="70"/>
      <c r="C28" s="70"/>
      <c r="D28" s="70"/>
      <c r="E28" s="70"/>
    </row>
    <row r="29" spans="1:7" ht="30.6" customHeight="1" x14ac:dyDescent="0.25">
      <c r="A29" s="63" t="s">
        <v>21</v>
      </c>
      <c r="B29" s="63"/>
      <c r="C29" s="63"/>
      <c r="D29" s="63"/>
      <c r="E29" s="63"/>
    </row>
    <row r="30" spans="1:7" ht="20.45" customHeight="1" x14ac:dyDescent="0.25">
      <c r="A30" s="63" t="s">
        <v>20</v>
      </c>
      <c r="B30" s="63"/>
      <c r="C30" s="63"/>
      <c r="D30" s="63"/>
      <c r="E30" s="63"/>
    </row>
    <row r="31" spans="1:7" ht="28.5" customHeight="1" x14ac:dyDescent="0.25">
      <c r="A31" s="63" t="s">
        <v>30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30"/>
      <c r="B33" s="30"/>
      <c r="C33" s="30"/>
      <c r="D33" s="30"/>
      <c r="E33" s="30"/>
    </row>
    <row r="34" spans="1:5" x14ac:dyDescent="0.25">
      <c r="A34" s="66" t="s">
        <v>5</v>
      </c>
      <c r="B34" s="66"/>
      <c r="C34" s="66"/>
      <c r="D34" s="66"/>
      <c r="E34" s="66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78" t="s">
        <v>40</v>
      </c>
      <c r="B36" s="78"/>
      <c r="C36" s="78"/>
      <c r="D36" s="78"/>
      <c r="E36" s="5"/>
    </row>
    <row r="37" spans="1:5" x14ac:dyDescent="0.25">
      <c r="B37" s="65" t="s">
        <v>19</v>
      </c>
      <c r="C37" s="65"/>
      <c r="D37" s="65"/>
      <c r="E37" s="6" t="s">
        <v>6</v>
      </c>
    </row>
    <row r="38" spans="1:5" x14ac:dyDescent="0.25">
      <c r="A38" s="28"/>
      <c r="B38" s="28"/>
      <c r="C38" s="28"/>
      <c r="D38" s="28"/>
      <c r="E38" s="28"/>
    </row>
    <row r="39" spans="1:5" ht="30.75" customHeight="1" x14ac:dyDescent="0.25">
      <c r="A39" s="78" t="s">
        <v>57</v>
      </c>
      <c r="B39" s="78"/>
      <c r="C39" s="78"/>
      <c r="D39" s="78"/>
      <c r="E39" s="5"/>
    </row>
    <row r="40" spans="1:5" x14ac:dyDescent="0.25">
      <c r="B40" s="65" t="s">
        <v>19</v>
      </c>
      <c r="C40" s="65"/>
      <c r="D40" s="65"/>
      <c r="E40" s="6" t="s">
        <v>6</v>
      </c>
    </row>
    <row r="42" spans="1:5" x14ac:dyDescent="0.25">
      <c r="A42" s="18" t="s">
        <v>44</v>
      </c>
    </row>
    <row r="43" spans="1:5" x14ac:dyDescent="0.25">
      <c r="A43" s="14" t="s">
        <v>31</v>
      </c>
    </row>
    <row r="44" spans="1:5" x14ac:dyDescent="0.25">
      <c r="A44" s="2" t="s">
        <v>34</v>
      </c>
      <c r="B44" s="15">
        <f>'2кв'!B48</f>
        <v>-11164.04</v>
      </c>
    </row>
    <row r="45" spans="1:5" x14ac:dyDescent="0.25">
      <c r="A45" s="2" t="s">
        <v>59</v>
      </c>
      <c r="B45" s="16"/>
    </row>
    <row r="46" spans="1:5" x14ac:dyDescent="0.25">
      <c r="A46" s="2" t="s">
        <v>46</v>
      </c>
      <c r="B46" s="16">
        <v>18007.45</v>
      </c>
    </row>
    <row r="47" spans="1:5" ht="30" x14ac:dyDescent="0.25">
      <c r="A47" s="31" t="s">
        <v>32</v>
      </c>
      <c r="B47" s="16">
        <f>E26</f>
        <v>18000.599999999999</v>
      </c>
    </row>
    <row r="48" spans="1:5" x14ac:dyDescent="0.25">
      <c r="A48" s="17" t="s">
        <v>33</v>
      </c>
      <c r="B48" s="19">
        <f>B44+B46-B47</f>
        <v>-11157.189999999999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25" zoomScaleSheetLayoutView="100" workbookViewId="0">
      <selection activeCell="E24" sqref="E24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1" t="s">
        <v>11</v>
      </c>
      <c r="B1" s="71"/>
      <c r="C1" s="71"/>
      <c r="D1" s="71"/>
      <c r="E1" s="71"/>
    </row>
    <row r="2" spans="1:5" ht="32.25" customHeight="1" x14ac:dyDescent="0.25">
      <c r="A2" s="72" t="s">
        <v>12</v>
      </c>
      <c r="B2" s="73"/>
      <c r="C2" s="73"/>
      <c r="D2" s="73"/>
      <c r="E2" s="73"/>
    </row>
    <row r="3" spans="1:5" x14ac:dyDescent="0.25">
      <c r="A3" s="74" t="s">
        <v>61</v>
      </c>
      <c r="B3" s="74"/>
      <c r="C3" s="74"/>
      <c r="D3" s="74"/>
      <c r="E3" s="74"/>
    </row>
    <row r="4" spans="1:5" s="1" customFormat="1" ht="15.6" customHeight="1" x14ac:dyDescent="0.25">
      <c r="A4" s="20" t="s">
        <v>13</v>
      </c>
      <c r="B4" s="4"/>
      <c r="C4" s="4"/>
      <c r="D4" s="2"/>
      <c r="E4" s="23">
        <v>46022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7" t="s">
        <v>1</v>
      </c>
      <c r="B8" s="67"/>
      <c r="C8" s="67"/>
      <c r="D8" s="67"/>
      <c r="E8" s="67"/>
    </row>
    <row r="9" spans="1:5" x14ac:dyDescent="0.25">
      <c r="A9" s="63" t="s">
        <v>41</v>
      </c>
      <c r="B9" s="63"/>
      <c r="C9" s="63"/>
      <c r="D9" s="63"/>
      <c r="E9" s="63"/>
    </row>
    <row r="10" spans="1:5" ht="28.5" customHeight="1" x14ac:dyDescent="0.25">
      <c r="A10" s="76" t="s">
        <v>14</v>
      </c>
      <c r="B10" s="77"/>
      <c r="C10" s="77"/>
      <c r="D10" s="77"/>
      <c r="E10" s="77"/>
    </row>
    <row r="11" spans="1:5" ht="30.75" customHeight="1" x14ac:dyDescent="0.25">
      <c r="A11" s="63" t="s">
        <v>43</v>
      </c>
      <c r="B11" s="63"/>
      <c r="C11" s="63"/>
      <c r="D11" s="63"/>
      <c r="E11" s="63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63" t="s">
        <v>22</v>
      </c>
      <c r="B13" s="63"/>
      <c r="C13" s="63"/>
      <c r="D13" s="63"/>
      <c r="E13" s="63"/>
    </row>
    <row r="14" spans="1:5" x14ac:dyDescent="0.25">
      <c r="A14" s="67" t="s">
        <v>2</v>
      </c>
      <c r="B14" s="68"/>
      <c r="C14" s="68"/>
      <c r="D14" s="68"/>
      <c r="E14" s="68"/>
    </row>
    <row r="15" spans="1:5" ht="12.75" customHeight="1" x14ac:dyDescent="0.25">
      <c r="A15" s="63" t="s">
        <v>39</v>
      </c>
      <c r="B15" s="63"/>
      <c r="C15" s="63"/>
      <c r="D15" s="63"/>
      <c r="E15" s="6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63" t="s">
        <v>17</v>
      </c>
      <c r="B17" s="63"/>
      <c r="C17" s="63"/>
      <c r="D17" s="63"/>
      <c r="E17" s="63"/>
    </row>
    <row r="18" spans="1:7" ht="58.5" customHeight="1" x14ac:dyDescent="0.25">
      <c r="A18" s="63" t="s">
        <v>26</v>
      </c>
      <c r="B18" s="63"/>
      <c r="C18" s="63"/>
      <c r="D18" s="63"/>
      <c r="E18" s="63"/>
    </row>
    <row r="19" spans="1:7" ht="31.5" customHeight="1" x14ac:dyDescent="0.25">
      <c r="A19" s="69" t="s">
        <v>27</v>
      </c>
      <c r="B19" s="69"/>
      <c r="C19" s="69"/>
      <c r="D19" s="69"/>
      <c r="E19" s="69"/>
    </row>
    <row r="20" spans="1:7" x14ac:dyDescent="0.25">
      <c r="A20" s="69"/>
      <c r="B20" s="69"/>
      <c r="C20" s="69"/>
      <c r="D20" s="69"/>
      <c r="E20" s="69"/>
      <c r="F20" s="2">
        <v>380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1" t="s">
        <v>37</v>
      </c>
      <c r="B22" s="9" t="s">
        <v>35</v>
      </c>
      <c r="C22" s="3" t="s">
        <v>4</v>
      </c>
      <c r="D22" s="3">
        <v>10.67</v>
      </c>
      <c r="E22" s="8">
        <f>D22*F20*G20</f>
        <v>12163.8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5.12</v>
      </c>
      <c r="E23" s="8">
        <f>D23*F20*3</f>
        <v>5836.8</v>
      </c>
    </row>
    <row r="24" spans="1:7" x14ac:dyDescent="0.25">
      <c r="A24" s="7" t="s">
        <v>28</v>
      </c>
      <c r="B24" s="9" t="s">
        <v>62</v>
      </c>
      <c r="C24" s="3" t="s">
        <v>29</v>
      </c>
      <c r="D24" s="3"/>
      <c r="E24" s="8">
        <v>0</v>
      </c>
    </row>
    <row r="25" spans="1:7" x14ac:dyDescent="0.25">
      <c r="A25" s="7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18000.599999999999</v>
      </c>
    </row>
    <row r="28" spans="1:7" ht="31.15" customHeight="1" x14ac:dyDescent="0.25">
      <c r="A28" s="70" t="s">
        <v>60</v>
      </c>
      <c r="B28" s="70"/>
      <c r="C28" s="70"/>
      <c r="D28" s="70"/>
      <c r="E28" s="70"/>
    </row>
    <row r="29" spans="1:7" ht="30.6" customHeight="1" x14ac:dyDescent="0.25">
      <c r="A29" s="63" t="s">
        <v>21</v>
      </c>
      <c r="B29" s="63"/>
      <c r="C29" s="63"/>
      <c r="D29" s="63"/>
      <c r="E29" s="63"/>
    </row>
    <row r="30" spans="1:7" ht="20.45" customHeight="1" x14ac:dyDescent="0.25">
      <c r="A30" s="63" t="s">
        <v>20</v>
      </c>
      <c r="B30" s="63"/>
      <c r="C30" s="63"/>
      <c r="D30" s="63"/>
      <c r="E30" s="63"/>
    </row>
    <row r="31" spans="1:7" ht="28.5" customHeight="1" x14ac:dyDescent="0.25">
      <c r="A31" s="63" t="s">
        <v>30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32"/>
      <c r="B33" s="32"/>
      <c r="C33" s="32"/>
      <c r="D33" s="32"/>
      <c r="E33" s="32"/>
    </row>
    <row r="34" spans="1:5" x14ac:dyDescent="0.25">
      <c r="A34" s="66" t="s">
        <v>5</v>
      </c>
      <c r="B34" s="66"/>
      <c r="C34" s="66"/>
      <c r="D34" s="66"/>
      <c r="E34" s="66"/>
    </row>
    <row r="35" spans="1:5" x14ac:dyDescent="0.25">
      <c r="A35" s="63" t="s">
        <v>18</v>
      </c>
      <c r="B35" s="63"/>
      <c r="C35" s="63"/>
      <c r="D35" s="63"/>
      <c r="E35" s="63"/>
    </row>
    <row r="36" spans="1:5" x14ac:dyDescent="0.25">
      <c r="A36" s="78" t="s">
        <v>40</v>
      </c>
      <c r="B36" s="78"/>
      <c r="C36" s="78"/>
      <c r="D36" s="78"/>
      <c r="E36" s="5"/>
    </row>
    <row r="37" spans="1:5" x14ac:dyDescent="0.25">
      <c r="B37" s="65" t="s">
        <v>19</v>
      </c>
      <c r="C37" s="65"/>
      <c r="D37" s="65"/>
      <c r="E37" s="6" t="s">
        <v>6</v>
      </c>
    </row>
    <row r="38" spans="1:5" x14ac:dyDescent="0.25">
      <c r="A38" s="33"/>
      <c r="B38" s="33"/>
      <c r="C38" s="33"/>
      <c r="D38" s="33"/>
      <c r="E38" s="33"/>
    </row>
    <row r="39" spans="1:5" ht="30.75" customHeight="1" x14ac:dyDescent="0.25">
      <c r="A39" s="78" t="s">
        <v>57</v>
      </c>
      <c r="B39" s="78"/>
      <c r="C39" s="78"/>
      <c r="D39" s="78"/>
      <c r="E39" s="5"/>
    </row>
    <row r="40" spans="1:5" x14ac:dyDescent="0.25">
      <c r="B40" s="65" t="s">
        <v>19</v>
      </c>
      <c r="C40" s="65"/>
      <c r="D40" s="65"/>
      <c r="E40" s="6" t="s">
        <v>6</v>
      </c>
    </row>
    <row r="42" spans="1:5" x14ac:dyDescent="0.25">
      <c r="A42" s="18" t="s">
        <v>44</v>
      </c>
    </row>
    <row r="43" spans="1:5" x14ac:dyDescent="0.25">
      <c r="A43" s="14" t="s">
        <v>31</v>
      </c>
    </row>
    <row r="44" spans="1:5" x14ac:dyDescent="0.25">
      <c r="A44" s="2" t="s">
        <v>34</v>
      </c>
      <c r="B44" s="15">
        <f>'3кв'!B48</f>
        <v>-11157.189999999999</v>
      </c>
    </row>
    <row r="45" spans="1:5" x14ac:dyDescent="0.25">
      <c r="A45" s="2" t="s">
        <v>59</v>
      </c>
      <c r="B45" s="16"/>
    </row>
    <row r="46" spans="1:5" x14ac:dyDescent="0.25">
      <c r="A46" s="2" t="s">
        <v>46</v>
      </c>
      <c r="B46" s="16">
        <v>26768.03</v>
      </c>
    </row>
    <row r="47" spans="1:5" ht="30" x14ac:dyDescent="0.25">
      <c r="A47" s="35" t="s">
        <v>32</v>
      </c>
      <c r="B47" s="16">
        <f>E26</f>
        <v>18000.599999999999</v>
      </c>
    </row>
    <row r="48" spans="1:5" x14ac:dyDescent="0.25">
      <c r="A48" s="17" t="s">
        <v>33</v>
      </c>
      <c r="B48" s="19">
        <f>B44+B46-B47</f>
        <v>-2389.7599999999984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SheetLayoutView="100" workbookViewId="0">
      <selection activeCell="C25" sqref="C25"/>
    </sheetView>
  </sheetViews>
  <sheetFormatPr defaultRowHeight="15.75" x14ac:dyDescent="0.25"/>
  <cols>
    <col min="1" max="1" width="10.5703125" style="37" customWidth="1"/>
    <col min="2" max="2" width="65.140625" style="37" customWidth="1"/>
    <col min="3" max="3" width="15.28515625" style="37" customWidth="1"/>
    <col min="4" max="4" width="11.85546875" style="37" customWidth="1"/>
    <col min="5" max="5" width="14.7109375" style="37" customWidth="1"/>
    <col min="6" max="6" width="12.42578125" style="37" customWidth="1"/>
    <col min="7" max="7" width="12" style="37" customWidth="1"/>
    <col min="8" max="8" width="13.5703125" style="37" customWidth="1"/>
    <col min="9" max="16384" width="9.140625" style="37"/>
  </cols>
  <sheetData>
    <row r="1" spans="1:5" x14ac:dyDescent="0.25">
      <c r="A1" s="80" t="s">
        <v>63</v>
      </c>
      <c r="B1" s="80"/>
      <c r="C1" s="80"/>
      <c r="D1" s="36"/>
    </row>
    <row r="2" spans="1:5" x14ac:dyDescent="0.25">
      <c r="A2" s="81" t="s">
        <v>64</v>
      </c>
      <c r="B2" s="81"/>
      <c r="C2" s="81"/>
      <c r="D2" s="38"/>
    </row>
    <row r="3" spans="1:5" x14ac:dyDescent="0.25">
      <c r="A3" s="81" t="s">
        <v>77</v>
      </c>
      <c r="B3" s="81"/>
      <c r="C3" s="81"/>
      <c r="D3" s="38"/>
    </row>
    <row r="4" spans="1:5" x14ac:dyDescent="0.25">
      <c r="A4" s="80" t="s">
        <v>65</v>
      </c>
      <c r="B4" s="80"/>
      <c r="C4" s="80"/>
      <c r="D4" s="36"/>
    </row>
    <row r="5" spans="1:5" x14ac:dyDescent="0.25">
      <c r="A5" s="82"/>
      <c r="B5" s="82"/>
      <c r="C5" s="82"/>
      <c r="D5" s="1"/>
    </row>
    <row r="6" spans="1:5" x14ac:dyDescent="0.25">
      <c r="A6" s="38"/>
      <c r="B6" s="39" t="s">
        <v>66</v>
      </c>
      <c r="C6" s="40">
        <f>'1кв'!B44</f>
        <v>-18116.759999999998</v>
      </c>
      <c r="D6" s="41"/>
    </row>
    <row r="7" spans="1:5" x14ac:dyDescent="0.25">
      <c r="A7" s="42" t="s">
        <v>67</v>
      </c>
      <c r="B7" s="39" t="s">
        <v>79</v>
      </c>
      <c r="C7" s="40"/>
      <c r="D7" s="41"/>
    </row>
    <row r="8" spans="1:5" x14ac:dyDescent="0.25">
      <c r="B8" s="43" t="s">
        <v>68</v>
      </c>
      <c r="C8" s="44">
        <f>'1кв'!B46+'2кв'!B46+'3кв'!B46+'4кв'!B46</f>
        <v>84628.599999999991</v>
      </c>
      <c r="D8" s="45"/>
    </row>
    <row r="9" spans="1:5" x14ac:dyDescent="0.25">
      <c r="A9" s="47"/>
      <c r="B9" s="43" t="s">
        <v>69</v>
      </c>
      <c r="C9" s="48">
        <f>SUM(C8:C8)</f>
        <v>84628.599999999991</v>
      </c>
      <c r="D9" s="41"/>
    </row>
    <row r="10" spans="1:5" x14ac:dyDescent="0.25">
      <c r="A10" s="1"/>
      <c r="B10" s="79"/>
      <c r="C10" s="79"/>
      <c r="D10" s="49"/>
    </row>
    <row r="11" spans="1:5" x14ac:dyDescent="0.25">
      <c r="A11" s="50" t="s">
        <v>70</v>
      </c>
      <c r="B11" s="46" t="s">
        <v>37</v>
      </c>
      <c r="C11" s="44">
        <f>'1кв'!E22+'2кв'!E22+'3кв'!E22+'4кв'!E22</f>
        <v>46557.600000000006</v>
      </c>
      <c r="D11" s="49"/>
    </row>
    <row r="12" spans="1:5" x14ac:dyDescent="0.25">
      <c r="A12" s="50"/>
      <c r="B12" s="51" t="s">
        <v>36</v>
      </c>
      <c r="C12" s="44">
        <f>'1кв'!E23+'2кв'!E23+'3кв'!E23+'4кв'!E23</f>
        <v>22344</v>
      </c>
      <c r="D12" s="49"/>
    </row>
    <row r="13" spans="1:5" x14ac:dyDescent="0.25">
      <c r="A13" s="1"/>
      <c r="B13" s="51" t="s">
        <v>28</v>
      </c>
      <c r="C13" s="44">
        <f>'1кв'!E24+'2кв'!E24+'3кв'!E24+'4кв'!E24</f>
        <v>0</v>
      </c>
      <c r="D13" s="49">
        <f>1282.93+335</f>
        <v>1617.93</v>
      </c>
      <c r="E13" s="52"/>
    </row>
    <row r="14" spans="1:5" x14ac:dyDescent="0.25">
      <c r="A14" s="50"/>
      <c r="B14" s="53" t="s">
        <v>80</v>
      </c>
      <c r="C14" s="44">
        <v>0</v>
      </c>
      <c r="D14" s="49"/>
    </row>
    <row r="15" spans="1:5" x14ac:dyDescent="0.25">
      <c r="A15" s="50"/>
      <c r="B15" s="54" t="s">
        <v>71</v>
      </c>
      <c r="C15" s="44">
        <v>0</v>
      </c>
      <c r="D15" s="49"/>
    </row>
    <row r="16" spans="1:5" x14ac:dyDescent="0.25">
      <c r="A16" s="50"/>
      <c r="B16" s="54" t="s">
        <v>72</v>
      </c>
      <c r="C16" s="55"/>
      <c r="D16" s="49"/>
    </row>
    <row r="17" spans="1:5" x14ac:dyDescent="0.25">
      <c r="A17" s="50"/>
      <c r="B17" s="56"/>
      <c r="C17" s="44"/>
      <c r="D17" s="49"/>
    </row>
    <row r="18" spans="1:5" x14ac:dyDescent="0.25">
      <c r="A18" s="50"/>
      <c r="B18" s="54"/>
      <c r="C18" s="44"/>
      <c r="D18" s="49"/>
    </row>
    <row r="19" spans="1:5" x14ac:dyDescent="0.25">
      <c r="A19" s="1"/>
      <c r="B19" s="57" t="s">
        <v>73</v>
      </c>
      <c r="C19" s="48">
        <f>SUM(C11:C15)</f>
        <v>68901.600000000006</v>
      </c>
      <c r="D19" s="49"/>
      <c r="E19" s="52"/>
    </row>
    <row r="20" spans="1:5" x14ac:dyDescent="0.25">
      <c r="A20" s="1"/>
      <c r="B20" s="58" t="s">
        <v>78</v>
      </c>
      <c r="C20" s="48">
        <f>C6+C9-C19</f>
        <v>-2389.7600000000093</v>
      </c>
      <c r="D20" s="49"/>
    </row>
    <row r="21" spans="1:5" x14ac:dyDescent="0.25">
      <c r="A21" s="1"/>
      <c r="B21" s="42"/>
      <c r="C21" s="42"/>
      <c r="D21" s="49"/>
    </row>
    <row r="22" spans="1:5" x14ac:dyDescent="0.25">
      <c r="A22" s="1"/>
      <c r="B22" s="59" t="s">
        <v>74</v>
      </c>
      <c r="C22" s="59"/>
      <c r="D22" s="49"/>
    </row>
    <row r="23" spans="1:5" x14ac:dyDescent="0.25">
      <c r="A23" s="1"/>
      <c r="B23" s="59" t="s">
        <v>81</v>
      </c>
      <c r="C23" s="60">
        <v>7769.9</v>
      </c>
      <c r="D23" s="49"/>
    </row>
    <row r="24" spans="1:5" x14ac:dyDescent="0.25">
      <c r="A24" s="1"/>
      <c r="B24" s="61" t="s">
        <v>82</v>
      </c>
      <c r="C24" s="62">
        <v>11058.34</v>
      </c>
      <c r="D24" s="49"/>
    </row>
    <row r="25" spans="1:5" x14ac:dyDescent="0.25">
      <c r="A25" s="1"/>
      <c r="B25" s="59" t="s">
        <v>75</v>
      </c>
      <c r="C25" s="83">
        <f>C24-C23</f>
        <v>3288.4400000000005</v>
      </c>
      <c r="D25" s="49"/>
    </row>
    <row r="26" spans="1:5" x14ac:dyDescent="0.25">
      <c r="A26" s="1"/>
      <c r="B26" s="42"/>
      <c r="C26" s="42"/>
      <c r="D26" s="49"/>
    </row>
    <row r="27" spans="1:5" x14ac:dyDescent="0.25">
      <c r="A27" s="1" t="s">
        <v>76</v>
      </c>
      <c r="B27" s="42" t="s">
        <v>83</v>
      </c>
      <c r="C27" s="42"/>
      <c r="D27" s="49"/>
    </row>
    <row r="28" spans="1:5" x14ac:dyDescent="0.25">
      <c r="A28" s="1"/>
      <c r="B28" s="42" t="s">
        <v>84</v>
      </c>
      <c r="C28" s="42"/>
      <c r="D28" s="49"/>
    </row>
    <row r="29" spans="1:5" x14ac:dyDescent="0.25">
      <c r="A29" s="1"/>
      <c r="B29" s="42" t="s">
        <v>85</v>
      </c>
      <c r="C29" s="42"/>
      <c r="D29" s="49"/>
    </row>
    <row r="30" spans="1:5" x14ac:dyDescent="0.25">
      <c r="A30" s="1"/>
      <c r="B30" s="61"/>
      <c r="C30" s="42"/>
      <c r="D30" s="49"/>
    </row>
    <row r="31" spans="1:5" x14ac:dyDescent="0.25">
      <c r="A31" s="1"/>
      <c r="B31" s="42"/>
      <c r="C31" s="42"/>
      <c r="D31" s="49"/>
    </row>
    <row r="32" spans="1:5" x14ac:dyDescent="0.25">
      <c r="A32" s="1"/>
      <c r="B32" s="42"/>
      <c r="C32" s="42"/>
      <c r="D32" s="49"/>
    </row>
    <row r="33" spans="1:4" x14ac:dyDescent="0.25">
      <c r="A33" s="1"/>
      <c r="B33" s="42"/>
      <c r="C33" s="42"/>
      <c r="D33" s="49"/>
    </row>
    <row r="34" spans="1:4" x14ac:dyDescent="0.25">
      <c r="A34" s="1"/>
      <c r="B34" s="42"/>
      <c r="C34" s="42"/>
      <c r="D34" s="49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2026-02-22T13:58:14Z</dcterms:modified>
</cp:coreProperties>
</file>