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10" windowHeight="11010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'1кв'!$A$1:$E$49</definedName>
    <definedName name="_xlnm.Print_Area" localSheetId="1">'2кв'!$A$1:$E$47</definedName>
    <definedName name="_xlnm.Print_Area" localSheetId="2">'3кв'!$A$1:$E$49</definedName>
    <definedName name="_xlnm.Print_Area" localSheetId="3">'4кв'!$A$1:$E$45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26" i="34" l="1"/>
  <c r="C14" i="34"/>
  <c r="C12" i="34"/>
  <c r="C13" i="34"/>
  <c r="C11" i="34"/>
  <c r="C18" i="34"/>
  <c r="C17" i="34" l="1"/>
  <c r="C15" i="34" s="1"/>
  <c r="C20" i="34" s="1"/>
  <c r="C8" i="34"/>
  <c r="C6" i="34"/>
  <c r="C9" i="34" l="1"/>
  <c r="B41" i="33" l="1"/>
  <c r="E23" i="33"/>
  <c r="E22" i="33"/>
  <c r="C21" i="34" l="1"/>
  <c r="E26" i="33"/>
  <c r="B44" i="33" s="1"/>
  <c r="B45" i="33" s="1"/>
  <c r="E28" i="32"/>
  <c r="E26" i="32"/>
  <c r="E27" i="32"/>
  <c r="E23" i="32" l="1"/>
  <c r="E22" i="32"/>
  <c r="B43" i="31"/>
  <c r="E23" i="31"/>
  <c r="E22" i="31"/>
  <c r="E26" i="31" l="1"/>
  <c r="B46" i="31" s="1"/>
  <c r="B47" i="31" s="1"/>
  <c r="B45" i="32" s="1"/>
  <c r="B48" i="32"/>
  <c r="B49" i="32" s="1"/>
  <c r="E26" i="30"/>
  <c r="E25" i="30"/>
  <c r="E23" i="30" l="1"/>
  <c r="E22" i="30"/>
  <c r="E28" i="30" l="1"/>
  <c r="B48" i="30" s="1"/>
  <c r="B49" i="30" l="1"/>
</calcChain>
</file>

<file path=xl/sharedStrings.xml><?xml version="1.0" encoding="utf-8"?>
<sst xmlns="http://schemas.openxmlformats.org/spreadsheetml/2006/main" count="261" uniqueCount="98">
  <si>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</si>
  <si>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</si>
  <si>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</si>
  <si>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</si>
  <si>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</si>
  <si>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</si>
  <si>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</si>
  <si>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</si>
  <si>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</si>
  <si>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</si>
  <si>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</si>
  <si>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</si>
  <si>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</si>
  <si>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</si>
  <si>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</si>
  <si>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</si>
  <si>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</si>
  <si>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</si>
  <si>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</si>
  <si>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</si>
  <si>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</si>
  <si>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</si>
  <si>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</si>
  <si>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</si>
  <si>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Крупской, д. 40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</si>
  <si>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11 от 20.03.2013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</si>
  <si>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№11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</si>
  <si>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Крупской</t>
    </r>
  </si>
  <si>
    <t>Стоимость материалов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</si>
  <si>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Землянской Тамары Ивановны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</si>
  <si>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Землянской Т.И.</t>
    </r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</si>
  <si>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</si>
  <si>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</si>
  <si>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</si>
  <si>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1 квартал</t>
  </si>
  <si>
    <t>Итого расходов: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</si>
  <si>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</si>
  <si>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</si>
  <si>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</si>
  <si>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</si>
  <si>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</si>
  <si>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>Услуги по содержанию многоквартирного дома</t>
  </si>
  <si>
    <t>S дома =494,2 м2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</si>
  <si>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</si>
  <si>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</si>
  <si>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Оплачено, руб</t>
  </si>
  <si>
    <t>за 1 квартал 2025 года</t>
  </si>
  <si>
    <t>31.03.2025 г.</t>
  </si>
  <si>
    <t>Заделка вентканала (кв.2)</t>
  </si>
  <si>
    <t>Замена фоновой трубы (кв.1)</t>
  </si>
  <si>
    <t>февраль</t>
  </si>
  <si>
    <t>ч/ч</t>
  </si>
  <si>
    <t xml:space="preserve">           2. Всего за период с "01" 01 2025 г. по "31" 03  2025 г. выполнено работ (оказано услуг) на общую сумму двадцать три тысячи триста шесть  рублей 83 копейки.</t>
  </si>
  <si>
    <t>Предъявлено населению 29466,48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</si>
  <si>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</si>
  <si>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</si>
  <si>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</si>
  <si>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</si>
  <si>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</si>
  <si>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</si>
  <si>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шестнадцать  тысяч девятьсот один  рубль 64 копейки.</t>
  </si>
  <si>
    <t>окраска дверей (смета)</t>
  </si>
  <si>
    <t>прочистка дымохода (кв 5)</t>
  </si>
  <si>
    <t>август</t>
  </si>
  <si>
    <t>ч/час</t>
  </si>
  <si>
    <t>ремонт пола после ремонта ХВС в квартире (кв. 2)</t>
  </si>
  <si>
    <t xml:space="preserve">           2. Всего за период с "01" 07 2025 г. по "30" 09 2025 г. выполнено работ (оказано услуг) на общую сумму двадцать девять тысяч семьсот четыре рубля 35 копеек.</t>
  </si>
  <si>
    <t>Предъявлено населению 32253,9</t>
  </si>
  <si>
    <t>за 4 квартал 2025 года</t>
  </si>
  <si>
    <t>4  квартал</t>
  </si>
  <si>
    <t>ОТЧЕТ</t>
  </si>
  <si>
    <t>О ВЫПОЛНЕННЫХ РАБОТАХ И ДВИЖЕНИИ  СРЕДСТВ</t>
  </si>
  <si>
    <t>по ж.д. ул. Крупской, д. 40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</si>
  <si>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</si>
  <si>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</si>
  <si>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</si>
  <si>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</si>
  <si>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</si>
  <si>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</si>
  <si>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</si>
  <si>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</si>
  <si>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</si>
  <si>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</si>
  <si>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</si>
  <si>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</si>
  <si>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01.01.2025г. по 31.12.2025 г.</t>
  </si>
  <si>
    <t>Остаток средств на 01.01.2026</t>
  </si>
  <si>
    <t>Непредвиденные работы 18 ч/ч</t>
  </si>
  <si>
    <t>Устройство забора (смета)  (кв.2)</t>
  </si>
  <si>
    <t>ноябрь</t>
  </si>
  <si>
    <t xml:space="preserve">           2. Всего за период с "01" 10  2025 г. по "31" 12  2025 г.выполнено работ (оказано услуг) на общую сумму сорок четыре тысячи восемьсот четыре рубля 16 копеек</t>
  </si>
  <si>
    <t xml:space="preserve">Устройство забора (смета) </t>
  </si>
  <si>
    <t>Начислено всего 123440,76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</si>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</sst>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0" xfId="0" applyNumberFormat="1" applyFont="1"/>
    <xf numFmtId="164" fontId="8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1" xfId="0" applyFont="1" applyBorder="1" applyAlignment="1">
      <alignment vertical="center" wrapText="1"/>
    </xf>
    <xf numFmtId="164" fontId="8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1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6" xfId="0" applyFont="1" applyBorder="1" applyAlignment="1">
      <alignment wrapText="1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17" fillId="0" borderId="6" xfId="0" applyFont="1" applyBorder="1"/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2" fontId="3" fillId="0" borderId="7" xfId="1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21" fillId="0" borderId="6" xfId="0" applyFont="1" applyBorder="1"/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6" zoomScaleSheetLayoutView="100" workbookViewId="0">
      <selection activeCell="A53" sqref="A53"/>
    </sheetView>
  </sheetViews>
  <sheetFormatPr defaultColWidth="9.140625" defaultRowHeight="15" x14ac:dyDescent="0.25"/>
  <cols>
    <col min="1" max="1" width="36.7109375" style="2" customWidth="1"/>
    <col min="2" max="2" width="18.85546875" style="2" customWidth="1"/>
    <col min="3" max="3" width="13" style="2" customWidth="1"/>
    <col min="4" max="4" width="13.7109375" style="2" customWidth="1"/>
    <col min="5" max="5" width="14.1406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30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46</v>
      </c>
      <c r="B3" s="89"/>
      <c r="C3" s="89"/>
      <c r="D3" s="89"/>
      <c r="E3" s="89"/>
    </row>
    <row r="4" spans="1:5" s="1" customFormat="1" ht="15.6" customHeight="1" x14ac:dyDescent="0.25">
      <c r="A4" s="20" t="s">
        <v>13</v>
      </c>
      <c r="B4" s="4"/>
      <c r="C4" s="4"/>
      <c r="D4" s="26"/>
      <c r="E4" s="25" t="s">
        <v>47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7" t="s">
        <v>29</v>
      </c>
      <c r="B9" s="77"/>
      <c r="C9" s="77"/>
      <c r="D9" s="77"/>
      <c r="E9" s="77"/>
    </row>
    <row r="10" spans="1:5" ht="27.7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82" t="s">
        <v>15</v>
      </c>
      <c r="B12" s="83"/>
      <c r="C12" s="83"/>
      <c r="D12" s="83"/>
      <c r="E12" s="83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7" t="s">
        <v>43</v>
      </c>
      <c r="B15" s="77"/>
      <c r="C15" s="77"/>
      <c r="D15" s="77"/>
      <c r="E15" s="77"/>
    </row>
    <row r="16" spans="1:5" x14ac:dyDescent="0.25">
      <c r="A16" s="82" t="s">
        <v>16</v>
      </c>
      <c r="B16" s="83"/>
      <c r="C16" s="83"/>
      <c r="D16" s="83"/>
      <c r="E16" s="83"/>
    </row>
    <row r="17" spans="1:8" ht="27.75" customHeight="1" x14ac:dyDescent="0.25">
      <c r="A17" s="77" t="s">
        <v>17</v>
      </c>
      <c r="B17" s="77"/>
      <c r="C17" s="77"/>
      <c r="D17" s="77"/>
      <c r="E17" s="77"/>
    </row>
    <row r="18" spans="1:8" ht="58.15" customHeight="1" x14ac:dyDescent="0.25">
      <c r="A18" s="77" t="s">
        <v>26</v>
      </c>
      <c r="B18" s="77"/>
      <c r="C18" s="77"/>
      <c r="D18" s="77"/>
      <c r="E18" s="77"/>
    </row>
    <row r="19" spans="1:8" ht="32.25" customHeight="1" x14ac:dyDescent="0.25">
      <c r="A19" s="84" t="s">
        <v>27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494.2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41</v>
      </c>
      <c r="B22" s="8" t="s">
        <v>39</v>
      </c>
      <c r="C22" s="3" t="s">
        <v>4</v>
      </c>
      <c r="D22" s="3">
        <v>6.72</v>
      </c>
      <c r="E22" s="7">
        <f>F20*G20*D22</f>
        <v>9963.0719999999983</v>
      </c>
    </row>
    <row r="23" spans="1:8" x14ac:dyDescent="0.25">
      <c r="A23" s="18" t="s">
        <v>40</v>
      </c>
      <c r="B23" s="8" t="s">
        <v>23</v>
      </c>
      <c r="C23" s="3" t="s">
        <v>4</v>
      </c>
      <c r="D23" s="3">
        <v>4.68</v>
      </c>
      <c r="E23" s="7">
        <f>D23*F20*3</f>
        <v>6938.5679999999993</v>
      </c>
    </row>
    <row r="24" spans="1:8" x14ac:dyDescent="0.25">
      <c r="A24" s="22" t="s">
        <v>28</v>
      </c>
      <c r="B24" s="8" t="s">
        <v>34</v>
      </c>
      <c r="C24" s="23" t="s">
        <v>31</v>
      </c>
      <c r="D24" s="23"/>
      <c r="E24" s="24">
        <v>2900.71</v>
      </c>
    </row>
    <row r="25" spans="1:8" s="29" customFormat="1" x14ac:dyDescent="0.25">
      <c r="A25" s="35" t="s">
        <v>48</v>
      </c>
      <c r="B25" s="27" t="s">
        <v>50</v>
      </c>
      <c r="C25" s="28" t="s">
        <v>51</v>
      </c>
      <c r="D25" s="28">
        <v>2.5</v>
      </c>
      <c r="E25" s="7">
        <f>D25*333.76</f>
        <v>834.4</v>
      </c>
    </row>
    <row r="26" spans="1:8" x14ac:dyDescent="0.25">
      <c r="A26" s="41" t="s">
        <v>49</v>
      </c>
      <c r="B26" s="8" t="s">
        <v>50</v>
      </c>
      <c r="C26" s="23" t="s">
        <v>51</v>
      </c>
      <c r="D26" s="23">
        <v>8</v>
      </c>
      <c r="E26" s="7">
        <f>D26*333.76</f>
        <v>2670.08</v>
      </c>
    </row>
    <row r="27" spans="1:8" x14ac:dyDescent="0.25">
      <c r="A27" s="40"/>
      <c r="B27" s="8"/>
      <c r="C27" s="23"/>
      <c r="D27" s="23"/>
      <c r="E27" s="24"/>
    </row>
    <row r="28" spans="1:8" s="13" customFormat="1" ht="14.25" x14ac:dyDescent="0.2">
      <c r="A28" s="9" t="s">
        <v>35</v>
      </c>
      <c r="B28" s="10"/>
      <c r="C28" s="11"/>
      <c r="D28" s="11"/>
      <c r="E28" s="12">
        <f>SUM(E22:E26)</f>
        <v>23306.83</v>
      </c>
    </row>
    <row r="29" spans="1:8" ht="42.75" customHeight="1" x14ac:dyDescent="0.25">
      <c r="A29" s="85" t="s">
        <v>52</v>
      </c>
      <c r="B29" s="85"/>
      <c r="C29" s="85"/>
      <c r="D29" s="85"/>
      <c r="E29" s="85"/>
    </row>
    <row r="30" spans="1:8" ht="30" customHeight="1" x14ac:dyDescent="0.25">
      <c r="A30" s="77" t="s">
        <v>21</v>
      </c>
      <c r="B30" s="77"/>
      <c r="C30" s="77"/>
      <c r="D30" s="77"/>
      <c r="E30" s="77"/>
    </row>
    <row r="31" spans="1:8" x14ac:dyDescent="0.25">
      <c r="A31" s="77" t="s">
        <v>20</v>
      </c>
      <c r="B31" s="77"/>
      <c r="C31" s="77"/>
      <c r="D31" s="77"/>
      <c r="E31" s="77"/>
      <c r="H31" s="14"/>
    </row>
    <row r="32" spans="1:8" ht="31.5" customHeight="1" x14ac:dyDescent="0.25">
      <c r="A32" s="77" t="s">
        <v>32</v>
      </c>
      <c r="B32" s="77"/>
      <c r="C32" s="77"/>
      <c r="D32" s="77"/>
      <c r="E32" s="77"/>
    </row>
    <row r="33" spans="1:5" x14ac:dyDescent="0.25">
      <c r="A33" s="77" t="s">
        <v>18</v>
      </c>
      <c r="B33" s="77"/>
      <c r="C33" s="77"/>
      <c r="D33" s="77"/>
      <c r="E33" s="77"/>
    </row>
    <row r="34" spans="1:5" x14ac:dyDescent="0.25">
      <c r="A34" s="32"/>
      <c r="B34" s="32"/>
      <c r="C34" s="32"/>
      <c r="D34" s="32"/>
      <c r="E34" s="32"/>
    </row>
    <row r="35" spans="1:5" x14ac:dyDescent="0.25">
      <c r="A35" s="32"/>
      <c r="B35" s="32"/>
      <c r="C35" s="32"/>
      <c r="D35" s="32"/>
      <c r="E35" s="32"/>
    </row>
    <row r="36" spans="1:5" x14ac:dyDescent="0.25">
      <c r="A36" s="81" t="s">
        <v>5</v>
      </c>
      <c r="B36" s="81"/>
      <c r="C36" s="81"/>
      <c r="D36" s="81"/>
      <c r="E36" s="81"/>
    </row>
    <row r="37" spans="1:5" x14ac:dyDescent="0.25">
      <c r="A37" s="77" t="s">
        <v>18</v>
      </c>
      <c r="B37" s="77"/>
      <c r="C37" s="77"/>
      <c r="D37" s="77"/>
      <c r="E37" s="77"/>
    </row>
    <row r="38" spans="1:5" ht="15" customHeight="1" x14ac:dyDescent="0.25">
      <c r="A38" s="78" t="s">
        <v>44</v>
      </c>
      <c r="B38" s="78"/>
      <c r="C38" s="78"/>
      <c r="D38" s="78"/>
      <c r="E38" s="5"/>
    </row>
    <row r="39" spans="1:5" ht="11.25" customHeight="1" x14ac:dyDescent="0.25">
      <c r="B39" s="79" t="s">
        <v>19</v>
      </c>
      <c r="C39" s="79"/>
      <c r="D39" s="79"/>
      <c r="E39" s="6" t="s">
        <v>6</v>
      </c>
    </row>
    <row r="40" spans="1:5" x14ac:dyDescent="0.25">
      <c r="A40" s="33"/>
      <c r="B40" s="33"/>
      <c r="C40" s="33"/>
      <c r="D40" s="33"/>
      <c r="E40" s="33"/>
    </row>
    <row r="41" spans="1:5" x14ac:dyDescent="0.25">
      <c r="A41" s="80" t="s">
        <v>30</v>
      </c>
      <c r="B41" s="80"/>
      <c r="C41" s="80"/>
      <c r="D41" s="80"/>
      <c r="E41" s="5"/>
    </row>
    <row r="42" spans="1:5" x14ac:dyDescent="0.25">
      <c r="B42" s="79" t="s">
        <v>19</v>
      </c>
      <c r="C42" s="79"/>
      <c r="D42" s="79"/>
      <c r="E42" s="6" t="s">
        <v>6</v>
      </c>
    </row>
    <row r="43" spans="1:5" x14ac:dyDescent="0.25">
      <c r="A43" s="30" t="s">
        <v>42</v>
      </c>
    </row>
    <row r="44" spans="1:5" x14ac:dyDescent="0.25">
      <c r="A44" s="13" t="s">
        <v>33</v>
      </c>
    </row>
    <row r="45" spans="1:5" x14ac:dyDescent="0.25">
      <c r="A45" s="2" t="s">
        <v>38</v>
      </c>
      <c r="B45" s="15">
        <v>-8942.4500000000007</v>
      </c>
    </row>
    <row r="46" spans="1:5" x14ac:dyDescent="0.25">
      <c r="A46" s="2" t="s">
        <v>53</v>
      </c>
      <c r="B46" s="16"/>
    </row>
    <row r="47" spans="1:5" x14ac:dyDescent="0.25">
      <c r="A47" s="2" t="s">
        <v>45</v>
      </c>
      <c r="B47" s="16">
        <v>31319.85</v>
      </c>
    </row>
    <row r="48" spans="1:5" ht="30" x14ac:dyDescent="0.25">
      <c r="A48" s="31" t="s">
        <v>36</v>
      </c>
      <c r="B48" s="16">
        <f>E28</f>
        <v>23306.83</v>
      </c>
    </row>
    <row r="49" spans="1:2" x14ac:dyDescent="0.25">
      <c r="A49" s="17" t="s">
        <v>37</v>
      </c>
      <c r="B49" s="19">
        <f>B45+B47-B48</f>
        <v>-929.43000000000393</v>
      </c>
    </row>
    <row r="51" spans="1:2" x14ac:dyDescent="0.25">
      <c r="B51" s="2">
        <v>-8942.4500000000007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22" zoomScaleSheetLayoutView="100" workbookViewId="0">
      <selection activeCell="A27" sqref="A27:E27"/>
    </sheetView>
  </sheetViews>
  <sheetFormatPr defaultColWidth="9.140625" defaultRowHeight="15" x14ac:dyDescent="0.25"/>
  <cols>
    <col min="1" max="1" width="36.7109375" style="2" customWidth="1"/>
    <col min="2" max="2" width="18.85546875" style="2" customWidth="1"/>
    <col min="3" max="3" width="13" style="2" customWidth="1"/>
    <col min="4" max="4" width="13.7109375" style="2" customWidth="1"/>
    <col min="5" max="5" width="14.1406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30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54</v>
      </c>
      <c r="B3" s="89"/>
      <c r="C3" s="89"/>
      <c r="D3" s="89"/>
      <c r="E3" s="89"/>
    </row>
    <row r="4" spans="1:5" s="1" customFormat="1" ht="15.75" x14ac:dyDescent="0.25">
      <c r="A4" s="20" t="s">
        <v>13</v>
      </c>
      <c r="B4" s="4"/>
      <c r="C4" s="4"/>
      <c r="D4" s="26"/>
      <c r="E4" s="25" t="s">
        <v>55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7" t="s">
        <v>29</v>
      </c>
      <c r="B9" s="77"/>
      <c r="C9" s="77"/>
      <c r="D9" s="77"/>
      <c r="E9" s="77"/>
    </row>
    <row r="10" spans="1:5" ht="27.7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82" t="s">
        <v>15</v>
      </c>
      <c r="B12" s="83"/>
      <c r="C12" s="83"/>
      <c r="D12" s="83"/>
      <c r="E12" s="83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7" t="s">
        <v>43</v>
      </c>
      <c r="B15" s="77"/>
      <c r="C15" s="77"/>
      <c r="D15" s="77"/>
      <c r="E15" s="77"/>
    </row>
    <row r="16" spans="1:5" x14ac:dyDescent="0.25">
      <c r="A16" s="82" t="s">
        <v>16</v>
      </c>
      <c r="B16" s="83"/>
      <c r="C16" s="83"/>
      <c r="D16" s="83"/>
      <c r="E16" s="83"/>
    </row>
    <row r="17" spans="1:8" ht="27.75" customHeight="1" x14ac:dyDescent="0.25">
      <c r="A17" s="77" t="s">
        <v>17</v>
      </c>
      <c r="B17" s="77"/>
      <c r="C17" s="77"/>
      <c r="D17" s="77"/>
      <c r="E17" s="77"/>
    </row>
    <row r="18" spans="1:8" ht="58.15" customHeight="1" x14ac:dyDescent="0.25">
      <c r="A18" s="77" t="s">
        <v>26</v>
      </c>
      <c r="B18" s="77"/>
      <c r="C18" s="77"/>
      <c r="D18" s="77"/>
      <c r="E18" s="77"/>
    </row>
    <row r="19" spans="1:8" ht="32.25" customHeight="1" x14ac:dyDescent="0.25">
      <c r="A19" s="84" t="s">
        <v>27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494.2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41</v>
      </c>
      <c r="B22" s="8" t="s">
        <v>39</v>
      </c>
      <c r="C22" s="3" t="s">
        <v>4</v>
      </c>
      <c r="D22" s="3">
        <v>6.72</v>
      </c>
      <c r="E22" s="7">
        <f>F20*G20*D22</f>
        <v>9963.0719999999983</v>
      </c>
    </row>
    <row r="23" spans="1:8" x14ac:dyDescent="0.25">
      <c r="A23" s="18" t="s">
        <v>40</v>
      </c>
      <c r="B23" s="8" t="s">
        <v>23</v>
      </c>
      <c r="C23" s="3" t="s">
        <v>4</v>
      </c>
      <c r="D23" s="3">
        <v>4.68</v>
      </c>
      <c r="E23" s="7">
        <f>D23*F20*3</f>
        <v>6938.5679999999993</v>
      </c>
    </row>
    <row r="24" spans="1:8" x14ac:dyDescent="0.25">
      <c r="A24" s="22" t="s">
        <v>28</v>
      </c>
      <c r="B24" s="8" t="s">
        <v>56</v>
      </c>
      <c r="C24" s="23" t="s">
        <v>31</v>
      </c>
      <c r="D24" s="23"/>
      <c r="E24" s="24"/>
    </row>
    <row r="25" spans="1:8" s="29" customFormat="1" x14ac:dyDescent="0.25">
      <c r="A25" s="35"/>
      <c r="B25" s="27"/>
      <c r="C25" s="28"/>
      <c r="D25" s="28"/>
      <c r="E25" s="7"/>
    </row>
    <row r="26" spans="1:8" s="13" customFormat="1" ht="14.25" x14ac:dyDescent="0.2">
      <c r="A26" s="9" t="s">
        <v>35</v>
      </c>
      <c r="B26" s="10"/>
      <c r="C26" s="11"/>
      <c r="D26" s="11"/>
      <c r="E26" s="12">
        <f>SUM(E22:E25)</f>
        <v>16901.64</v>
      </c>
    </row>
    <row r="27" spans="1:8" ht="40.5" customHeight="1" x14ac:dyDescent="0.25">
      <c r="A27" s="85" t="s">
        <v>60</v>
      </c>
      <c r="B27" s="85"/>
      <c r="C27" s="85"/>
      <c r="D27" s="85"/>
      <c r="E27" s="85"/>
    </row>
    <row r="28" spans="1:8" ht="30" customHeight="1" x14ac:dyDescent="0.25">
      <c r="A28" s="77" t="s">
        <v>21</v>
      </c>
      <c r="B28" s="77"/>
      <c r="C28" s="77"/>
      <c r="D28" s="77"/>
      <c r="E28" s="77"/>
    </row>
    <row r="29" spans="1:8" x14ac:dyDescent="0.25">
      <c r="A29" s="77" t="s">
        <v>20</v>
      </c>
      <c r="B29" s="77"/>
      <c r="C29" s="77"/>
      <c r="D29" s="77"/>
      <c r="E29" s="77"/>
      <c r="H29" s="14"/>
    </row>
    <row r="30" spans="1:8" ht="31.5" customHeight="1" x14ac:dyDescent="0.25">
      <c r="A30" s="77" t="s">
        <v>32</v>
      </c>
      <c r="B30" s="77"/>
      <c r="C30" s="77"/>
      <c r="D30" s="77"/>
      <c r="E30" s="77"/>
    </row>
    <row r="31" spans="1:8" x14ac:dyDescent="0.25">
      <c r="A31" s="77" t="s">
        <v>18</v>
      </c>
      <c r="B31" s="77"/>
      <c r="C31" s="77"/>
      <c r="D31" s="77"/>
      <c r="E31" s="77"/>
    </row>
    <row r="32" spans="1:8" x14ac:dyDescent="0.25">
      <c r="A32" s="36"/>
      <c r="B32" s="36"/>
      <c r="C32" s="36"/>
      <c r="D32" s="36"/>
      <c r="E32" s="36"/>
    </row>
    <row r="33" spans="1:5" x14ac:dyDescent="0.25">
      <c r="A33" s="36"/>
      <c r="B33" s="36"/>
      <c r="C33" s="36"/>
      <c r="D33" s="36"/>
      <c r="E33" s="36"/>
    </row>
    <row r="34" spans="1:5" x14ac:dyDescent="0.25">
      <c r="A34" s="81" t="s">
        <v>5</v>
      </c>
      <c r="B34" s="81"/>
      <c r="C34" s="81"/>
      <c r="D34" s="81"/>
      <c r="E34" s="81"/>
    </row>
    <row r="35" spans="1:5" x14ac:dyDescent="0.25">
      <c r="A35" s="77" t="s">
        <v>18</v>
      </c>
      <c r="B35" s="77"/>
      <c r="C35" s="77"/>
      <c r="D35" s="77"/>
      <c r="E35" s="77"/>
    </row>
    <row r="36" spans="1:5" ht="15" customHeight="1" x14ac:dyDescent="0.25">
      <c r="A36" s="78" t="s">
        <v>44</v>
      </c>
      <c r="B36" s="78"/>
      <c r="C36" s="78"/>
      <c r="D36" s="78"/>
      <c r="E36" s="5"/>
    </row>
    <row r="37" spans="1:5" ht="11.25" customHeight="1" x14ac:dyDescent="0.25">
      <c r="B37" s="79" t="s">
        <v>19</v>
      </c>
      <c r="C37" s="79"/>
      <c r="D37" s="79"/>
      <c r="E37" s="6" t="s">
        <v>6</v>
      </c>
    </row>
    <row r="38" spans="1:5" x14ac:dyDescent="0.25">
      <c r="A38" s="37"/>
      <c r="B38" s="37"/>
      <c r="C38" s="37"/>
      <c r="D38" s="37"/>
      <c r="E38" s="37"/>
    </row>
    <row r="39" spans="1:5" x14ac:dyDescent="0.25">
      <c r="A39" s="80" t="s">
        <v>30</v>
      </c>
      <c r="B39" s="80"/>
      <c r="C39" s="80"/>
      <c r="D39" s="80"/>
      <c r="E39" s="5"/>
    </row>
    <row r="40" spans="1:5" x14ac:dyDescent="0.25">
      <c r="B40" s="79" t="s">
        <v>19</v>
      </c>
      <c r="C40" s="79"/>
      <c r="D40" s="79"/>
      <c r="E40" s="6" t="s">
        <v>6</v>
      </c>
    </row>
    <row r="41" spans="1:5" x14ac:dyDescent="0.25">
      <c r="A41" s="30" t="s">
        <v>42</v>
      </c>
    </row>
    <row r="42" spans="1:5" x14ac:dyDescent="0.25">
      <c r="A42" s="13" t="s">
        <v>33</v>
      </c>
    </row>
    <row r="43" spans="1:5" x14ac:dyDescent="0.25">
      <c r="A43" s="2" t="s">
        <v>38</v>
      </c>
      <c r="B43" s="15">
        <f>'1кв'!B49</f>
        <v>-929.43000000000393</v>
      </c>
    </row>
    <row r="44" spans="1:5" x14ac:dyDescent="0.25">
      <c r="A44" s="2" t="s">
        <v>53</v>
      </c>
      <c r="B44" s="16"/>
    </row>
    <row r="45" spans="1:5" x14ac:dyDescent="0.25">
      <c r="A45" s="2" t="s">
        <v>45</v>
      </c>
      <c r="B45" s="16">
        <v>28827.119999999999</v>
      </c>
    </row>
    <row r="46" spans="1:5" ht="30" x14ac:dyDescent="0.25">
      <c r="A46" s="39" t="s">
        <v>36</v>
      </c>
      <c r="B46" s="16">
        <f>E26</f>
        <v>16901.64</v>
      </c>
    </row>
    <row r="47" spans="1:5" x14ac:dyDescent="0.25">
      <c r="A47" s="17" t="s">
        <v>37</v>
      </c>
      <c r="B47" s="19">
        <f>B43+B45-B46</f>
        <v>10996.049999999996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2" zoomScaleSheetLayoutView="100" workbookViewId="0">
      <selection activeCell="A25" sqref="A25"/>
    </sheetView>
  </sheetViews>
  <sheetFormatPr defaultColWidth="9.140625" defaultRowHeight="15" x14ac:dyDescent="0.25"/>
  <cols>
    <col min="1" max="1" width="36.7109375" style="2" customWidth="1"/>
    <col min="2" max="2" width="18.85546875" style="2" customWidth="1"/>
    <col min="3" max="3" width="13" style="2" customWidth="1"/>
    <col min="4" max="4" width="13.7109375" style="2" customWidth="1"/>
    <col min="5" max="5" width="14.1406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30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57</v>
      </c>
      <c r="B3" s="89"/>
      <c r="C3" s="89"/>
      <c r="D3" s="89"/>
      <c r="E3" s="89"/>
    </row>
    <row r="4" spans="1:5" s="1" customFormat="1" ht="15.75" x14ac:dyDescent="0.25">
      <c r="A4" s="20" t="s">
        <v>13</v>
      </c>
      <c r="B4" s="4"/>
      <c r="C4" s="4"/>
      <c r="D4" s="26"/>
      <c r="E4" s="25" t="s">
        <v>58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7" t="s">
        <v>29</v>
      </c>
      <c r="B9" s="77"/>
      <c r="C9" s="77"/>
      <c r="D9" s="77"/>
      <c r="E9" s="77"/>
    </row>
    <row r="10" spans="1:5" ht="27.7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82" t="s">
        <v>15</v>
      </c>
      <c r="B12" s="83"/>
      <c r="C12" s="83"/>
      <c r="D12" s="83"/>
      <c r="E12" s="83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7" t="s">
        <v>43</v>
      </c>
      <c r="B15" s="77"/>
      <c r="C15" s="77"/>
      <c r="D15" s="77"/>
      <c r="E15" s="77"/>
    </row>
    <row r="16" spans="1:5" x14ac:dyDescent="0.25">
      <c r="A16" s="82" t="s">
        <v>16</v>
      </c>
      <c r="B16" s="83"/>
      <c r="C16" s="83"/>
      <c r="D16" s="83"/>
      <c r="E16" s="83"/>
    </row>
    <row r="17" spans="1:8" ht="27.75" customHeight="1" x14ac:dyDescent="0.25">
      <c r="A17" s="77" t="s">
        <v>17</v>
      </c>
      <c r="B17" s="77"/>
      <c r="C17" s="77"/>
      <c r="D17" s="77"/>
      <c r="E17" s="77"/>
    </row>
    <row r="18" spans="1:8" ht="58.15" customHeight="1" x14ac:dyDescent="0.25">
      <c r="A18" s="77" t="s">
        <v>26</v>
      </c>
      <c r="B18" s="77"/>
      <c r="C18" s="77"/>
      <c r="D18" s="77"/>
      <c r="E18" s="77"/>
    </row>
    <row r="19" spans="1:8" ht="32.25" customHeight="1" x14ac:dyDescent="0.25">
      <c r="A19" s="84" t="s">
        <v>27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494.2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41</v>
      </c>
      <c r="B22" s="8" t="s">
        <v>39</v>
      </c>
      <c r="C22" s="3" t="s">
        <v>4</v>
      </c>
      <c r="D22" s="3">
        <v>7.35</v>
      </c>
      <c r="E22" s="7">
        <f>F20*G20*D22</f>
        <v>10897.109999999999</v>
      </c>
    </row>
    <row r="23" spans="1:8" x14ac:dyDescent="0.25">
      <c r="A23" s="18" t="s">
        <v>40</v>
      </c>
      <c r="B23" s="8" t="s">
        <v>23</v>
      </c>
      <c r="C23" s="3" t="s">
        <v>4</v>
      </c>
      <c r="D23" s="3">
        <v>5.12</v>
      </c>
      <c r="E23" s="7">
        <f>D23*F20*3</f>
        <v>7590.9120000000003</v>
      </c>
    </row>
    <row r="24" spans="1:8" x14ac:dyDescent="0.25">
      <c r="A24" s="22" t="s">
        <v>28</v>
      </c>
      <c r="B24" s="8" t="s">
        <v>59</v>
      </c>
      <c r="C24" s="23" t="s">
        <v>31</v>
      </c>
      <c r="D24" s="23"/>
      <c r="E24" s="24">
        <v>2770</v>
      </c>
    </row>
    <row r="25" spans="1:8" s="29" customFormat="1" x14ac:dyDescent="0.25">
      <c r="A25" s="45" t="s">
        <v>61</v>
      </c>
      <c r="B25" s="27" t="s">
        <v>63</v>
      </c>
      <c r="C25" s="28" t="s">
        <v>31</v>
      </c>
      <c r="D25" s="28"/>
      <c r="E25" s="7">
        <v>5943.13</v>
      </c>
    </row>
    <row r="26" spans="1:8" ht="30" x14ac:dyDescent="0.25">
      <c r="A26" s="46" t="s">
        <v>65</v>
      </c>
      <c r="B26" s="27" t="s">
        <v>63</v>
      </c>
      <c r="C26" s="23" t="s">
        <v>64</v>
      </c>
      <c r="D26" s="47">
        <v>6</v>
      </c>
      <c r="E26" s="7">
        <f>D26*333.76</f>
        <v>2002.56</v>
      </c>
    </row>
    <row r="27" spans="1:8" x14ac:dyDescent="0.25">
      <c r="A27" s="45" t="s">
        <v>62</v>
      </c>
      <c r="B27" s="27" t="s">
        <v>63</v>
      </c>
      <c r="C27" s="23" t="s">
        <v>64</v>
      </c>
      <c r="D27" s="48">
        <v>1.5</v>
      </c>
      <c r="E27" s="7">
        <f t="shared" ref="E27" si="0">D27*333.76</f>
        <v>500.64</v>
      </c>
    </row>
    <row r="28" spans="1:8" s="13" customFormat="1" ht="14.25" x14ac:dyDescent="0.2">
      <c r="A28" s="9" t="s">
        <v>35</v>
      </c>
      <c r="B28" s="10"/>
      <c r="C28" s="11"/>
      <c r="D28" s="11"/>
      <c r="E28" s="12">
        <f>SUM(E22:E27)</f>
        <v>29704.351999999999</v>
      </c>
    </row>
    <row r="29" spans="1:8" ht="40.5" customHeight="1" x14ac:dyDescent="0.25">
      <c r="A29" s="85" t="s">
        <v>66</v>
      </c>
      <c r="B29" s="85"/>
      <c r="C29" s="85"/>
      <c r="D29" s="85"/>
      <c r="E29" s="85"/>
    </row>
    <row r="30" spans="1:8" ht="30" customHeight="1" x14ac:dyDescent="0.25">
      <c r="A30" s="77" t="s">
        <v>21</v>
      </c>
      <c r="B30" s="77"/>
      <c r="C30" s="77"/>
      <c r="D30" s="77"/>
      <c r="E30" s="77"/>
    </row>
    <row r="31" spans="1:8" x14ac:dyDescent="0.25">
      <c r="A31" s="77" t="s">
        <v>20</v>
      </c>
      <c r="B31" s="77"/>
      <c r="C31" s="77"/>
      <c r="D31" s="77"/>
      <c r="E31" s="77"/>
      <c r="H31" s="14"/>
    </row>
    <row r="32" spans="1:8" ht="31.5" customHeight="1" x14ac:dyDescent="0.25">
      <c r="A32" s="77" t="s">
        <v>32</v>
      </c>
      <c r="B32" s="77"/>
      <c r="C32" s="77"/>
      <c r="D32" s="77"/>
      <c r="E32" s="77"/>
    </row>
    <row r="33" spans="1:5" x14ac:dyDescent="0.25">
      <c r="A33" s="77" t="s">
        <v>18</v>
      </c>
      <c r="B33" s="77"/>
      <c r="C33" s="77"/>
      <c r="D33" s="77"/>
      <c r="E33" s="77"/>
    </row>
    <row r="34" spans="1:5" x14ac:dyDescent="0.25">
      <c r="A34" s="36"/>
      <c r="B34" s="36"/>
      <c r="C34" s="36"/>
      <c r="D34" s="36"/>
      <c r="E34" s="36"/>
    </row>
    <row r="35" spans="1:5" x14ac:dyDescent="0.25">
      <c r="A35" s="36"/>
      <c r="B35" s="36"/>
      <c r="C35" s="36"/>
      <c r="D35" s="36"/>
      <c r="E35" s="36"/>
    </row>
    <row r="36" spans="1:5" x14ac:dyDescent="0.25">
      <c r="A36" s="81" t="s">
        <v>5</v>
      </c>
      <c r="B36" s="81"/>
      <c r="C36" s="81"/>
      <c r="D36" s="81"/>
      <c r="E36" s="81"/>
    </row>
    <row r="37" spans="1:5" x14ac:dyDescent="0.25">
      <c r="A37" s="77" t="s">
        <v>18</v>
      </c>
      <c r="B37" s="77"/>
      <c r="C37" s="77"/>
      <c r="D37" s="77"/>
      <c r="E37" s="77"/>
    </row>
    <row r="38" spans="1:5" ht="15" customHeight="1" x14ac:dyDescent="0.25">
      <c r="A38" s="78" t="s">
        <v>44</v>
      </c>
      <c r="B38" s="78"/>
      <c r="C38" s="78"/>
      <c r="D38" s="78"/>
      <c r="E38" s="5"/>
    </row>
    <row r="39" spans="1:5" ht="11.25" customHeight="1" x14ac:dyDescent="0.25">
      <c r="B39" s="79" t="s">
        <v>19</v>
      </c>
      <c r="C39" s="79"/>
      <c r="D39" s="79"/>
      <c r="E39" s="6" t="s">
        <v>6</v>
      </c>
    </row>
    <row r="40" spans="1:5" x14ac:dyDescent="0.25">
      <c r="A40" s="37"/>
      <c r="B40" s="37"/>
      <c r="C40" s="37"/>
      <c r="D40" s="37"/>
      <c r="E40" s="37"/>
    </row>
    <row r="41" spans="1:5" x14ac:dyDescent="0.25">
      <c r="A41" s="80" t="s">
        <v>30</v>
      </c>
      <c r="B41" s="80"/>
      <c r="C41" s="80"/>
      <c r="D41" s="80"/>
      <c r="E41" s="5"/>
    </row>
    <row r="42" spans="1:5" x14ac:dyDescent="0.25">
      <c r="B42" s="79" t="s">
        <v>19</v>
      </c>
      <c r="C42" s="79"/>
      <c r="D42" s="79"/>
      <c r="E42" s="6" t="s">
        <v>6</v>
      </c>
    </row>
    <row r="43" spans="1:5" x14ac:dyDescent="0.25">
      <c r="A43" s="30" t="s">
        <v>42</v>
      </c>
    </row>
    <row r="44" spans="1:5" x14ac:dyDescent="0.25">
      <c r="A44" s="13" t="s">
        <v>33</v>
      </c>
    </row>
    <row r="45" spans="1:5" x14ac:dyDescent="0.25">
      <c r="A45" s="2" t="s">
        <v>38</v>
      </c>
      <c r="B45" s="15">
        <f>'2кв'!B47</f>
        <v>10996.049999999996</v>
      </c>
    </row>
    <row r="46" spans="1:5" x14ac:dyDescent="0.25">
      <c r="A46" s="2" t="s">
        <v>67</v>
      </c>
      <c r="B46" s="16"/>
    </row>
    <row r="47" spans="1:5" x14ac:dyDescent="0.25">
      <c r="A47" s="2" t="s">
        <v>45</v>
      </c>
      <c r="B47" s="16">
        <v>31382.01</v>
      </c>
    </row>
    <row r="48" spans="1:5" ht="30" x14ac:dyDescent="0.25">
      <c r="A48" s="39" t="s">
        <v>36</v>
      </c>
      <c r="B48" s="16">
        <f>E28</f>
        <v>29704.351999999999</v>
      </c>
    </row>
    <row r="49" spans="1:2" x14ac:dyDescent="0.25">
      <c r="A49" s="17" t="s">
        <v>37</v>
      </c>
      <c r="B49" s="19">
        <f>B45+B47-B48</f>
        <v>12673.707999999999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topLeftCell="A28" zoomScaleSheetLayoutView="100" workbookViewId="0">
      <selection activeCell="D45" sqref="D45"/>
    </sheetView>
  </sheetViews>
  <sheetFormatPr defaultColWidth="9.140625" defaultRowHeight="15" x14ac:dyDescent="0.25"/>
  <cols>
    <col min="1" max="1" width="36.7109375" style="2" customWidth="1"/>
    <col min="2" max="2" width="18.85546875" style="2" customWidth="1"/>
    <col min="3" max="3" width="13" style="2" customWidth="1"/>
    <col min="4" max="4" width="13.7109375" style="2" customWidth="1"/>
    <col min="5" max="5" width="14.140625" style="2" customWidth="1"/>
    <col min="6" max="7" width="9.140625" style="2"/>
    <col min="8" max="8" width="13" style="2" customWidth="1"/>
    <col min="9" max="16384" width="9.140625" style="2"/>
  </cols>
  <sheetData>
    <row r="1" spans="1:5" ht="15.75" x14ac:dyDescent="0.25">
      <c r="A1" s="86" t="s">
        <v>11</v>
      </c>
      <c r="B1" s="86"/>
      <c r="C1" s="86"/>
      <c r="D1" s="86"/>
      <c r="E1" s="86"/>
    </row>
    <row r="2" spans="1:5" ht="30.75" customHeight="1" x14ac:dyDescent="0.25">
      <c r="A2" s="87" t="s">
        <v>12</v>
      </c>
      <c r="B2" s="88"/>
      <c r="C2" s="88"/>
      <c r="D2" s="88"/>
      <c r="E2" s="88"/>
    </row>
    <row r="3" spans="1:5" x14ac:dyDescent="0.25">
      <c r="A3" s="89" t="s">
        <v>68</v>
      </c>
      <c r="B3" s="89"/>
      <c r="C3" s="89"/>
      <c r="D3" s="89"/>
      <c r="E3" s="89"/>
    </row>
    <row r="4" spans="1:5" s="1" customFormat="1" ht="15.75" x14ac:dyDescent="0.25">
      <c r="A4" s="20" t="s">
        <v>13</v>
      </c>
      <c r="B4" s="4"/>
      <c r="C4" s="4"/>
      <c r="D4" s="2"/>
      <c r="E4" s="49">
        <v>46022</v>
      </c>
    </row>
    <row r="5" spans="1:5" x14ac:dyDescent="0.25">
      <c r="A5" s="43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90" t="s">
        <v>24</v>
      </c>
      <c r="B7" s="90"/>
      <c r="C7" s="90"/>
      <c r="D7" s="90"/>
      <c r="E7" s="90"/>
    </row>
    <row r="8" spans="1:5" x14ac:dyDescent="0.25">
      <c r="A8" s="82" t="s">
        <v>1</v>
      </c>
      <c r="B8" s="82"/>
      <c r="C8" s="82"/>
      <c r="D8" s="82"/>
      <c r="E8" s="82"/>
    </row>
    <row r="9" spans="1:5" x14ac:dyDescent="0.25">
      <c r="A9" s="77" t="s">
        <v>29</v>
      </c>
      <c r="B9" s="77"/>
      <c r="C9" s="77"/>
      <c r="D9" s="77"/>
      <c r="E9" s="77"/>
    </row>
    <row r="10" spans="1:5" ht="27.75" customHeight="1" x14ac:dyDescent="0.25">
      <c r="A10" s="91" t="s">
        <v>14</v>
      </c>
      <c r="B10" s="92"/>
      <c r="C10" s="92"/>
      <c r="D10" s="92"/>
      <c r="E10" s="92"/>
    </row>
    <row r="11" spans="1:5" ht="29.2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82" t="s">
        <v>15</v>
      </c>
      <c r="B12" s="83"/>
      <c r="C12" s="83"/>
      <c r="D12" s="83"/>
      <c r="E12" s="83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82" t="s">
        <v>2</v>
      </c>
      <c r="B14" s="83"/>
      <c r="C14" s="83"/>
      <c r="D14" s="83"/>
      <c r="E14" s="83"/>
    </row>
    <row r="15" spans="1:5" x14ac:dyDescent="0.25">
      <c r="A15" s="77" t="s">
        <v>43</v>
      </c>
      <c r="B15" s="77"/>
      <c r="C15" s="77"/>
      <c r="D15" s="77"/>
      <c r="E15" s="77"/>
    </row>
    <row r="16" spans="1:5" x14ac:dyDescent="0.25">
      <c r="A16" s="82" t="s">
        <v>16</v>
      </c>
      <c r="B16" s="83"/>
      <c r="C16" s="83"/>
      <c r="D16" s="83"/>
      <c r="E16" s="83"/>
    </row>
    <row r="17" spans="1:8" ht="27.75" customHeight="1" x14ac:dyDescent="0.25">
      <c r="A17" s="77" t="s">
        <v>17</v>
      </c>
      <c r="B17" s="77"/>
      <c r="C17" s="77"/>
      <c r="D17" s="77"/>
      <c r="E17" s="77"/>
    </row>
    <row r="18" spans="1:8" ht="58.15" customHeight="1" x14ac:dyDescent="0.25">
      <c r="A18" s="77" t="s">
        <v>26</v>
      </c>
      <c r="B18" s="77"/>
      <c r="C18" s="77"/>
      <c r="D18" s="77"/>
      <c r="E18" s="77"/>
    </row>
    <row r="19" spans="1:8" ht="32.25" customHeight="1" x14ac:dyDescent="0.25">
      <c r="A19" s="84" t="s">
        <v>27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494.2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1" t="s">
        <v>41</v>
      </c>
      <c r="B22" s="8" t="s">
        <v>39</v>
      </c>
      <c r="C22" s="3" t="s">
        <v>4</v>
      </c>
      <c r="D22" s="3">
        <v>7.35</v>
      </c>
      <c r="E22" s="7">
        <f>F20*G20*D22</f>
        <v>10897.109999999999</v>
      </c>
    </row>
    <row r="23" spans="1:8" x14ac:dyDescent="0.25">
      <c r="A23" s="18" t="s">
        <v>40</v>
      </c>
      <c r="B23" s="8" t="s">
        <v>23</v>
      </c>
      <c r="C23" s="3" t="s">
        <v>4</v>
      </c>
      <c r="D23" s="3">
        <v>5.12</v>
      </c>
      <c r="E23" s="7">
        <f>D23*F20*3</f>
        <v>7590.9120000000003</v>
      </c>
    </row>
    <row r="24" spans="1:8" x14ac:dyDescent="0.25">
      <c r="A24" s="22" t="s">
        <v>28</v>
      </c>
      <c r="B24" s="8" t="s">
        <v>69</v>
      </c>
      <c r="C24" s="23" t="s">
        <v>31</v>
      </c>
      <c r="D24" s="23"/>
      <c r="E24" s="24">
        <v>0</v>
      </c>
    </row>
    <row r="25" spans="1:8" s="29" customFormat="1" x14ac:dyDescent="0.25">
      <c r="A25" s="45" t="s">
        <v>88</v>
      </c>
      <c r="B25" s="27" t="s">
        <v>89</v>
      </c>
      <c r="C25" s="28" t="s">
        <v>31</v>
      </c>
      <c r="D25" s="28"/>
      <c r="E25" s="7">
        <v>26316.14</v>
      </c>
    </row>
    <row r="26" spans="1:8" s="13" customFormat="1" ht="14.25" x14ac:dyDescent="0.2">
      <c r="A26" s="9" t="s">
        <v>35</v>
      </c>
      <c r="B26" s="10"/>
      <c r="C26" s="11"/>
      <c r="D26" s="11"/>
      <c r="E26" s="12">
        <f>SUM(E22:E25)</f>
        <v>44804.161999999997</v>
      </c>
    </row>
    <row r="27" spans="1:8" ht="40.5" customHeight="1" x14ac:dyDescent="0.25">
      <c r="A27" s="85" t="s">
        <v>90</v>
      </c>
      <c r="B27" s="85"/>
      <c r="C27" s="85"/>
      <c r="D27" s="85"/>
      <c r="E27" s="85"/>
    </row>
    <row r="28" spans="1:8" ht="30" customHeight="1" x14ac:dyDescent="0.25">
      <c r="A28" s="77" t="s">
        <v>21</v>
      </c>
      <c r="B28" s="77"/>
      <c r="C28" s="77"/>
      <c r="D28" s="77"/>
      <c r="E28" s="77"/>
    </row>
    <row r="29" spans="1:8" x14ac:dyDescent="0.25">
      <c r="A29" s="77" t="s">
        <v>20</v>
      </c>
      <c r="B29" s="77"/>
      <c r="C29" s="77"/>
      <c r="D29" s="77"/>
      <c r="E29" s="77"/>
      <c r="H29" s="14"/>
    </row>
    <row r="30" spans="1:8" ht="31.5" customHeight="1" x14ac:dyDescent="0.25">
      <c r="A30" s="77" t="s">
        <v>32</v>
      </c>
      <c r="B30" s="77"/>
      <c r="C30" s="77"/>
      <c r="D30" s="77"/>
      <c r="E30" s="77"/>
    </row>
    <row r="31" spans="1:8" x14ac:dyDescent="0.25">
      <c r="A31" s="77" t="s">
        <v>18</v>
      </c>
      <c r="B31" s="77"/>
      <c r="C31" s="77"/>
      <c r="D31" s="77"/>
      <c r="E31" s="77"/>
    </row>
    <row r="32" spans="1:8" x14ac:dyDescent="0.25">
      <c r="A32" s="81" t="s">
        <v>5</v>
      </c>
      <c r="B32" s="81"/>
      <c r="C32" s="81"/>
      <c r="D32" s="81"/>
      <c r="E32" s="81"/>
    </row>
    <row r="33" spans="1:5" x14ac:dyDescent="0.25">
      <c r="A33" s="77" t="s">
        <v>18</v>
      </c>
      <c r="B33" s="77"/>
      <c r="C33" s="77"/>
      <c r="D33" s="77"/>
      <c r="E33" s="77"/>
    </row>
    <row r="34" spans="1:5" ht="15" customHeight="1" x14ac:dyDescent="0.25">
      <c r="A34" s="78" t="s">
        <v>44</v>
      </c>
      <c r="B34" s="78"/>
      <c r="C34" s="78"/>
      <c r="D34" s="78"/>
      <c r="E34" s="5"/>
    </row>
    <row r="35" spans="1:5" ht="11.25" customHeight="1" x14ac:dyDescent="0.25">
      <c r="B35" s="79" t="s">
        <v>19</v>
      </c>
      <c r="C35" s="79"/>
      <c r="D35" s="79"/>
      <c r="E35" s="6" t="s">
        <v>6</v>
      </c>
    </row>
    <row r="36" spans="1:5" x14ac:dyDescent="0.25">
      <c r="A36" s="42"/>
      <c r="B36" s="42"/>
      <c r="C36" s="42"/>
      <c r="D36" s="42"/>
      <c r="E36" s="42"/>
    </row>
    <row r="37" spans="1:5" x14ac:dyDescent="0.25">
      <c r="A37" s="80" t="s">
        <v>30</v>
      </c>
      <c r="B37" s="80"/>
      <c r="C37" s="80"/>
      <c r="D37" s="80"/>
      <c r="E37" s="5"/>
    </row>
    <row r="38" spans="1:5" x14ac:dyDescent="0.25">
      <c r="B38" s="79" t="s">
        <v>19</v>
      </c>
      <c r="C38" s="79"/>
      <c r="D38" s="79"/>
      <c r="E38" s="6" t="s">
        <v>6</v>
      </c>
    </row>
    <row r="39" spans="1:5" x14ac:dyDescent="0.25">
      <c r="A39" s="30" t="s">
        <v>42</v>
      </c>
    </row>
    <row r="40" spans="1:5" x14ac:dyDescent="0.25">
      <c r="A40" s="13" t="s">
        <v>33</v>
      </c>
    </row>
    <row r="41" spans="1:5" x14ac:dyDescent="0.25">
      <c r="A41" s="2" t="s">
        <v>38</v>
      </c>
      <c r="B41" s="15">
        <f>'3кв'!B49</f>
        <v>12673.707999999999</v>
      </c>
    </row>
    <row r="42" spans="1:5" x14ac:dyDescent="0.25">
      <c r="A42" s="2" t="s">
        <v>67</v>
      </c>
      <c r="B42" s="16"/>
    </row>
    <row r="43" spans="1:5" x14ac:dyDescent="0.25">
      <c r="A43" s="2" t="s">
        <v>45</v>
      </c>
      <c r="B43" s="16">
        <v>29557.21</v>
      </c>
    </row>
    <row r="44" spans="1:5" ht="30" x14ac:dyDescent="0.25">
      <c r="A44" s="44" t="s">
        <v>36</v>
      </c>
      <c r="B44" s="16">
        <f>E26</f>
        <v>44804.161999999997</v>
      </c>
    </row>
    <row r="45" spans="1:5" x14ac:dyDescent="0.25">
      <c r="A45" s="17" t="s">
        <v>37</v>
      </c>
      <c r="B45" s="19">
        <f>B41+B43-B44</f>
        <v>-2573.2439999999988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zoomScaleSheetLayoutView="100" workbookViewId="0">
      <selection activeCell="C7" sqref="C7"/>
    </sheetView>
  </sheetViews>
  <sheetFormatPr defaultRowHeight="15.75" x14ac:dyDescent="0.25"/>
  <cols>
    <col min="1" max="1" width="10.42578125" style="51" bestFit="1" customWidth="1"/>
    <col min="2" max="2" width="62.140625" style="51" customWidth="1"/>
    <col min="3" max="3" width="15.28515625" style="51" customWidth="1"/>
    <col min="4" max="4" width="11.85546875" style="51" customWidth="1"/>
    <col min="5" max="5" width="14.7109375" style="51" customWidth="1"/>
    <col min="6" max="6" width="12.42578125" style="51" customWidth="1"/>
    <col min="7" max="7" width="12" style="51" customWidth="1"/>
    <col min="8" max="8" width="13.5703125" style="51" customWidth="1"/>
    <col min="9" max="16384" width="9.140625" style="51"/>
  </cols>
  <sheetData>
    <row r="1" spans="1:5" x14ac:dyDescent="0.25">
      <c r="A1" s="94" t="s">
        <v>70</v>
      </c>
      <c r="B1" s="94"/>
      <c r="C1" s="94"/>
      <c r="D1" s="50"/>
    </row>
    <row r="2" spans="1:5" x14ac:dyDescent="0.25">
      <c r="A2" s="95" t="s">
        <v>71</v>
      </c>
      <c r="B2" s="95"/>
      <c r="C2" s="95"/>
      <c r="D2" s="52"/>
    </row>
    <row r="3" spans="1:5" x14ac:dyDescent="0.25">
      <c r="A3" s="95" t="s">
        <v>85</v>
      </c>
      <c r="B3" s="95"/>
      <c r="C3" s="95"/>
      <c r="D3" s="52"/>
    </row>
    <row r="4" spans="1:5" x14ac:dyDescent="0.25">
      <c r="A4" s="94" t="s">
        <v>72</v>
      </c>
      <c r="B4" s="94"/>
      <c r="C4" s="94"/>
      <c r="D4" s="50"/>
    </row>
    <row r="5" spans="1:5" x14ac:dyDescent="0.25">
      <c r="A5" s="96"/>
      <c r="B5" s="96"/>
      <c r="C5" s="96"/>
      <c r="D5" s="1"/>
    </row>
    <row r="6" spans="1:5" x14ac:dyDescent="0.25">
      <c r="A6" s="52"/>
      <c r="B6" s="53" t="s">
        <v>73</v>
      </c>
      <c r="C6" s="54">
        <f>'1кв'!B45</f>
        <v>-8942.4500000000007</v>
      </c>
      <c r="D6" s="55"/>
    </row>
    <row r="7" spans="1:5" x14ac:dyDescent="0.25">
      <c r="A7" s="56" t="s">
        <v>74</v>
      </c>
      <c r="B7" s="53" t="s">
        <v>92</v>
      </c>
      <c r="C7" s="54"/>
      <c r="D7" s="55"/>
    </row>
    <row r="8" spans="1:5" x14ac:dyDescent="0.25">
      <c r="B8" s="57" t="s">
        <v>75</v>
      </c>
      <c r="C8" s="58">
        <f>'1кв'!B47+'2кв'!B45+'3кв'!B47+'4кв'!B43</f>
        <v>121086.19</v>
      </c>
      <c r="D8" s="59"/>
    </row>
    <row r="9" spans="1:5" x14ac:dyDescent="0.25">
      <c r="A9" s="60"/>
      <c r="B9" s="57" t="s">
        <v>76</v>
      </c>
      <c r="C9" s="61">
        <f>SUM(C8:C8)</f>
        <v>121086.19</v>
      </c>
      <c r="D9" s="55"/>
    </row>
    <row r="10" spans="1:5" x14ac:dyDescent="0.25">
      <c r="A10" s="1"/>
      <c r="B10" s="93"/>
      <c r="C10" s="93"/>
      <c r="D10" s="62"/>
    </row>
    <row r="11" spans="1:5" x14ac:dyDescent="0.25">
      <c r="A11" s="63" t="s">
        <v>77</v>
      </c>
      <c r="B11" s="21" t="s">
        <v>78</v>
      </c>
      <c r="C11" s="58">
        <f>'1кв'!E22+'2кв'!E22+'3кв'!E22+'4кв'!E22</f>
        <v>41720.363999999994</v>
      </c>
      <c r="D11" s="62"/>
    </row>
    <row r="12" spans="1:5" x14ac:dyDescent="0.25">
      <c r="A12" s="63"/>
      <c r="B12" s="64" t="s">
        <v>40</v>
      </c>
      <c r="C12" s="58">
        <f>'1кв'!E23+'2кв'!E23+'3кв'!E23+'4кв'!E23</f>
        <v>29058.959999999999</v>
      </c>
      <c r="D12" s="62"/>
    </row>
    <row r="13" spans="1:5" x14ac:dyDescent="0.25">
      <c r="A13" s="1"/>
      <c r="B13" s="64" t="s">
        <v>28</v>
      </c>
      <c r="C13" s="58">
        <f>'1кв'!E24+'2кв'!E24+'3кв'!E24+'4кв'!E24</f>
        <v>5670.71</v>
      </c>
      <c r="D13" s="62"/>
      <c r="E13" s="65"/>
    </row>
    <row r="14" spans="1:5" x14ac:dyDescent="0.25">
      <c r="A14" s="63"/>
      <c r="B14" s="66" t="s">
        <v>87</v>
      </c>
      <c r="C14" s="58">
        <f>'1кв'!E25+'1кв'!E26+'3кв'!E26+'3кв'!E27</f>
        <v>6007.68</v>
      </c>
      <c r="D14" s="62"/>
    </row>
    <row r="15" spans="1:5" x14ac:dyDescent="0.25">
      <c r="A15" s="63"/>
      <c r="B15" s="67" t="s">
        <v>79</v>
      </c>
      <c r="C15" s="58">
        <f>C17+C18</f>
        <v>32259.27</v>
      </c>
      <c r="D15" s="62"/>
    </row>
    <row r="16" spans="1:5" x14ac:dyDescent="0.25">
      <c r="A16" s="63"/>
      <c r="B16" s="67" t="s">
        <v>80</v>
      </c>
      <c r="C16" s="68"/>
      <c r="D16" s="62"/>
    </row>
    <row r="17" spans="1:4" x14ac:dyDescent="0.25">
      <c r="A17" s="63"/>
      <c r="B17" s="69" t="s">
        <v>61</v>
      </c>
      <c r="C17" s="58">
        <f>'3кв'!E25</f>
        <v>5943.13</v>
      </c>
      <c r="D17" s="62"/>
    </row>
    <row r="18" spans="1:4" x14ac:dyDescent="0.25">
      <c r="A18" s="63"/>
      <c r="B18" s="70" t="s">
        <v>91</v>
      </c>
      <c r="C18" s="58">
        <f>'4кв'!E25</f>
        <v>26316.14</v>
      </c>
      <c r="D18" s="62"/>
    </row>
    <row r="19" spans="1:4" x14ac:dyDescent="0.25">
      <c r="A19" s="63"/>
      <c r="B19" s="70"/>
      <c r="C19" s="58"/>
      <c r="D19" s="62"/>
    </row>
    <row r="20" spans="1:4" x14ac:dyDescent="0.25">
      <c r="A20" s="63"/>
      <c r="B20" s="70" t="s">
        <v>81</v>
      </c>
      <c r="C20" s="61">
        <f>SUM(C11:C15)</f>
        <v>114716.98400000001</v>
      </c>
      <c r="D20" s="62"/>
    </row>
    <row r="21" spans="1:4" x14ac:dyDescent="0.25">
      <c r="A21" s="1"/>
      <c r="B21" s="71" t="s">
        <v>86</v>
      </c>
      <c r="C21" s="61">
        <f>C6+C9-C20</f>
        <v>-2573.2440000000061</v>
      </c>
      <c r="D21" s="62"/>
    </row>
    <row r="22" spans="1:4" x14ac:dyDescent="0.25">
      <c r="A22" s="1"/>
      <c r="B22" s="56"/>
      <c r="C22" s="56"/>
      <c r="D22" s="62"/>
    </row>
    <row r="23" spans="1:4" x14ac:dyDescent="0.25">
      <c r="A23" s="1"/>
      <c r="B23" s="72" t="s">
        <v>82</v>
      </c>
      <c r="C23" s="72"/>
      <c r="D23" s="62"/>
    </row>
    <row r="24" spans="1:4" x14ac:dyDescent="0.25">
      <c r="A24" s="1"/>
      <c r="B24" s="72" t="s">
        <v>93</v>
      </c>
      <c r="C24" s="73">
        <v>9923.26</v>
      </c>
      <c r="D24" s="62"/>
    </row>
    <row r="25" spans="1:4" x14ac:dyDescent="0.25">
      <c r="A25" s="1"/>
      <c r="B25" s="74" t="s">
        <v>94</v>
      </c>
      <c r="C25" s="75">
        <v>12277.83</v>
      </c>
      <c r="D25" s="62"/>
    </row>
    <row r="26" spans="1:4" x14ac:dyDescent="0.25">
      <c r="A26" s="1"/>
      <c r="B26" s="72" t="s">
        <v>83</v>
      </c>
      <c r="C26" s="76">
        <f>C25-C24</f>
        <v>2354.5699999999997</v>
      </c>
      <c r="D26" s="62"/>
    </row>
    <row r="27" spans="1:4" x14ac:dyDescent="0.25">
      <c r="A27" s="1"/>
      <c r="B27" s="56"/>
      <c r="C27" s="56"/>
      <c r="D27" s="62"/>
    </row>
    <row r="28" spans="1:4" x14ac:dyDescent="0.25">
      <c r="A28" s="1" t="s">
        <v>84</v>
      </c>
      <c r="B28" s="56" t="s">
        <v>95</v>
      </c>
      <c r="C28" s="56"/>
      <c r="D28" s="62"/>
    </row>
    <row r="29" spans="1:4" x14ac:dyDescent="0.25">
      <c r="A29" s="1"/>
      <c r="B29" s="56" t="s">
        <v>96</v>
      </c>
      <c r="C29" s="56"/>
      <c r="D29" s="62"/>
    </row>
    <row r="30" spans="1:4" x14ac:dyDescent="0.25">
      <c r="A30" s="1"/>
      <c r="B30" s="56" t="s">
        <v>97</v>
      </c>
      <c r="C30" s="56"/>
      <c r="D30" s="62"/>
    </row>
    <row r="31" spans="1:4" x14ac:dyDescent="0.25">
      <c r="A31" s="1"/>
      <c r="B31" s="74"/>
      <c r="C31" s="56"/>
      <c r="D31" s="62"/>
    </row>
    <row r="32" spans="1:4" x14ac:dyDescent="0.25">
      <c r="A32" s="1"/>
      <c r="B32" s="56"/>
      <c r="C32" s="56"/>
      <c r="D32" s="62"/>
    </row>
    <row r="33" spans="1:4" x14ac:dyDescent="0.25">
      <c r="A33" s="1"/>
      <c r="B33" s="56"/>
      <c r="C33" s="56"/>
      <c r="D33" s="62"/>
    </row>
    <row r="34" spans="1:4" x14ac:dyDescent="0.25">
      <c r="A34" s="1"/>
      <c r="B34" s="56"/>
      <c r="C34" s="56"/>
      <c r="D34" s="6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2026-02-22T12:28:02Z</dcterms:modified>
</cp:coreProperties>
</file>