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19410" windowHeight="11010" activeTab="4"/>
  </bookViews>
  <sheets>
    <sheet name="1кв" sheetId="28" r:id="rId1"/>
    <sheet name="2кв" sheetId="29" r:id="rId2"/>
    <sheet name="3кв" sheetId="30" r:id="rId3"/>
    <sheet name="4кв" sheetId="31" r:id="rId4"/>
    <sheet name="отчет" sheetId="25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'3кв'!$A$1:$E$46</definedName>
    <definedName name="_xlnm.Print_Area" localSheetId="3">'4кв'!$A$1:$E$46</definedName>
    <definedName name="_xlnm.Print_Area" localSheetId="4">отчет!$A$1:$C$31</definedName>
  </definedNames>
  <calcPr calcId="152511"/>
</workbook>
</file>

<file path=xl/calcChain.xml><?xml version="1.0" encoding="utf-8"?>
<calcChain xmlns="http://schemas.openxmlformats.org/spreadsheetml/2006/main">
  <c r="C23" i="25" l="1"/>
  <c r="C25" i="25"/>
  <c r="C14" i="25"/>
  <c r="C12" i="25"/>
  <c r="C13" i="25"/>
  <c r="C11" i="25"/>
  <c r="C19" i="25" s="1"/>
  <c r="E26" i="31"/>
  <c r="E25" i="31"/>
  <c r="C8" i="25" l="1"/>
  <c r="C6" i="25"/>
  <c r="B42" i="31" l="1"/>
  <c r="E23" i="31"/>
  <c r="E22" i="31"/>
  <c r="B45" i="31" s="1"/>
  <c r="B46" i="31" l="1"/>
  <c r="E23" i="30"/>
  <c r="E22" i="30"/>
  <c r="E22" i="29"/>
  <c r="E26" i="30" l="1"/>
  <c r="B45" i="30" s="1"/>
  <c r="B46" i="29"/>
  <c r="E28" i="29"/>
  <c r="B49" i="29" s="1"/>
  <c r="B50" i="29" s="1"/>
  <c r="B42" i="30" s="1"/>
  <c r="B46" i="30" s="1"/>
  <c r="E23" i="29"/>
  <c r="E28" i="28" l="1"/>
  <c r="E26" i="28"/>
  <c r="E25" i="28"/>
  <c r="E23" i="28" l="1"/>
  <c r="E22" i="28"/>
  <c r="B49" i="28" s="1"/>
  <c r="B50" i="28" l="1"/>
  <c r="C9" i="25"/>
  <c r="C20" i="25" l="1"/>
</calcChain>
</file>

<file path=xl/sharedStrings.xml><?xml version="1.0" encoding="utf-8"?>
<sst xmlns="http://schemas.openxmlformats.org/spreadsheetml/2006/main" count="248" uniqueCount="92">
  <si>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</si>
  <si>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</si>
  <si>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</si>
  <si>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</si>
  <si>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</si>
  <si>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</si>
  <si>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</si>
  <si>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</si>
  <si>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</si>
  <si>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</si>
  <si>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</si>
  <si>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</si>
  <si>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</si>
  <si>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</si>
  <si>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</si>
  <si>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</si>
  <si>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</si>
  <si>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</si>
  <si>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</si>
  <si>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</si>
  <si>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</si>
  <si>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</si>
  <si>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</si>
  <si>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</si>
  <si>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Малиева Александра Владимировича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</si>
  <si>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№5,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40 от 21.06.2013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</si>
  <si>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№40  от   01.07.2013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</si>
  <si>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№37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Крупской</t>
    </r>
  </si>
  <si>
    <t>г. Россошь, ул. Крупской, д. 37</t>
  </si>
  <si>
    <t>Стоимость материалов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</si>
  <si>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Малиева А.В.</t>
    </r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</si>
  <si>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</si>
  <si>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</si>
  <si>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 xml:space="preserve">Итого остаток на конец квартала </t>
  </si>
  <si>
    <t>Расходы по содержанию и тек.ремонту, руб.</t>
  </si>
  <si>
    <t>Итого</t>
  </si>
  <si>
    <t xml:space="preserve">Остаток на начало квартала </t>
  </si>
  <si>
    <t xml:space="preserve">определена приложением № 9 к договору </t>
  </si>
  <si>
    <t xml:space="preserve">Общехозяйственные расходы </t>
  </si>
  <si>
    <t>руб.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</si>
  <si>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</si>
  <si>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</si>
  <si>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</si>
  <si>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</si>
  <si>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Общая площадь квартир - 489,3 м2</t>
  </si>
  <si>
    <t>ОТЧЕТ</t>
  </si>
  <si>
    <t>О ВЫПОЛНЕННЫХ РАБОТАХ И ДВИЖЕНИИ  СРЕДСТВ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</si>
  <si>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</si>
  <si>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</si>
  <si>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</si>
  <si>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</si>
  <si>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</si>
  <si>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</si>
  <si>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</si>
  <si>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</si>
  <si>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</si>
  <si>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</si>
  <si>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</si>
  <si>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по ж.д. ул. Крупской, д. 37</t>
  </si>
  <si>
    <t>Предъявлено населению 32308,53</t>
  </si>
  <si>
    <t>Оплачено, руб</t>
  </si>
  <si>
    <t>за 1 квартал 2025 года</t>
  </si>
  <si>
    <t>31.03.2025 г.</t>
  </si>
  <si>
    <t>Опиловка деревьев (кв.5)</t>
  </si>
  <si>
    <t>Изготовление и монтаж поручней в подъезде (кв.6)</t>
  </si>
  <si>
    <t>март</t>
  </si>
  <si>
    <t>ч/ч</t>
  </si>
  <si>
    <t xml:space="preserve">           2. Всего за период с "01" 01  2025 г. по "31" 03 2025 г. выполнено работ (оказано услуг) на общую сумму сорок пять тысяч пятьсот восемьдесят два рубля 27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</si>
  <si>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</si>
  <si>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</si>
  <si>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</si>
  <si>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</si>
  <si>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</si>
  <si>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</si>
  <si>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тридцать тысяч четыреста тридцать восемь  рублей 54 копейки.</t>
  </si>
  <si>
    <t xml:space="preserve">           2. Всего за период с "01" 07 2025 г. по "30" 09 2025 г. выполнено работ (оказано услуг) на общую сумму тридцать две тысячи шестьсот девяносто пять рублей 41 копейка</t>
  </si>
  <si>
    <t>Предъявлено населению 35890,17</t>
  </si>
  <si>
    <t>за 4 квартал 2025 года</t>
  </si>
  <si>
    <t>4 квартал</t>
  </si>
  <si>
    <t>НА ЛИЦЕВОМ СЧЕТЕ  за  период  с 01.01.2025 г. по 31.12.2025 г.</t>
  </si>
  <si>
    <t>Остаток средств на 01.01.2026</t>
  </si>
  <si>
    <t>Замена стояка КНС в квартире (кв.9)</t>
  </si>
  <si>
    <t>октябрь</t>
  </si>
  <si>
    <t>ч/час</t>
  </si>
  <si>
    <t xml:space="preserve">           2. Всего за период с "01" 10  2025 г. по "31" 12  2025 г.  выполнено работ (оказано услуг) на общую сумму тридцать шесть тысяч шестьсот восемьдесят четыре рубля 87 копеек</t>
  </si>
  <si>
    <t>Начислено всего 136397,4</t>
  </si>
  <si>
    <t>Непредвиденные работы 51 ч/ч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</si>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</sst>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[$-419]General"/>
    <numFmt numFmtId="166" formatCode="#,##0.00\ _₽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12" fillId="0" borderId="0"/>
    <xf numFmtId="0" fontId="14" fillId="0" borderId="0"/>
    <xf numFmtId="0" fontId="13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8" fillId="0" borderId="0" xfId="0" applyNumberFormat="1" applyFont="1"/>
    <xf numFmtId="0" fontId="10" fillId="0" borderId="0" xfId="0" applyFont="1"/>
    <xf numFmtId="164" fontId="8" fillId="0" borderId="0" xfId="1" applyNumberFormat="1" applyFont="1"/>
    <xf numFmtId="164" fontId="4" fillId="0" borderId="0" xfId="1" applyNumberFormat="1" applyFont="1"/>
    <xf numFmtId="164" fontId="4" fillId="0" borderId="0" xfId="0" applyNumberFormat="1" applyFont="1"/>
    <xf numFmtId="43" fontId="4" fillId="0" borderId="0" xfId="0" applyNumberFormat="1" applyFont="1"/>
    <xf numFmtId="0" fontId="11" fillId="0" borderId="0" xfId="0" applyFont="1"/>
    <xf numFmtId="164" fontId="8" fillId="0" borderId="0" xfId="0" applyNumberFormat="1" applyFont="1"/>
    <xf numFmtId="0" fontId="8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5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4" fontId="15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" fontId="3" fillId="0" borderId="0" xfId="0" applyNumberFormat="1" applyFont="1"/>
    <xf numFmtId="0" fontId="3" fillId="0" borderId="0" xfId="0" applyFont="1" applyBorder="1"/>
    <xf numFmtId="49" fontId="3" fillId="0" borderId="5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17" fillId="0" borderId="0" xfId="0" applyFont="1"/>
    <xf numFmtId="166" fontId="7" fillId="0" borderId="1" xfId="1" applyNumberFormat="1" applyFont="1" applyBorder="1" applyAlignment="1">
      <alignment horizontal="center"/>
    </xf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166" fontId="7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43" fontId="17" fillId="0" borderId="0" xfId="0" applyNumberFormat="1" applyFont="1"/>
    <xf numFmtId="2" fontId="3" fillId="0" borderId="4" xfId="1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4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6" xfId="0" applyFont="1" applyFill="1" applyBorder="1" applyAlignment="1">
      <alignment wrapText="1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7" zoomScaleSheetLayoutView="100" workbookViewId="0">
      <selection activeCell="B49" sqref="B49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61</v>
      </c>
      <c r="B3" s="76"/>
      <c r="C3" s="76"/>
      <c r="D3" s="76"/>
      <c r="E3" s="76"/>
    </row>
    <row r="4" spans="1:5" s="1" customFormat="1" ht="15.75" x14ac:dyDescent="0.25">
      <c r="A4" s="26" t="s">
        <v>13</v>
      </c>
      <c r="B4" s="4"/>
      <c r="C4" s="4"/>
      <c r="D4" s="28"/>
      <c r="E4" s="27" t="s">
        <v>62</v>
      </c>
    </row>
    <row r="5" spans="1:5" x14ac:dyDescent="0.25">
      <c r="A5" s="48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28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24</v>
      </c>
      <c r="B9" s="77"/>
      <c r="C9" s="77"/>
      <c r="D9" s="77"/>
      <c r="E9" s="77"/>
    </row>
    <row r="10" spans="1:5" ht="30" customHeight="1" x14ac:dyDescent="0.25">
      <c r="A10" s="79" t="s">
        <v>14</v>
      </c>
      <c r="B10" s="80"/>
      <c r="C10" s="80"/>
      <c r="D10" s="80"/>
      <c r="E10" s="80"/>
    </row>
    <row r="11" spans="1:5" ht="27.7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x14ac:dyDescent="0.25">
      <c r="A15" s="77" t="s">
        <v>41</v>
      </c>
      <c r="B15" s="77"/>
      <c r="C15" s="77"/>
      <c r="D15" s="77"/>
      <c r="E15" s="77"/>
    </row>
    <row r="16" spans="1:5" x14ac:dyDescent="0.25">
      <c r="A16" s="71" t="s">
        <v>16</v>
      </c>
      <c r="B16" s="72"/>
      <c r="C16" s="72"/>
      <c r="D16" s="72"/>
      <c r="E16" s="72"/>
    </row>
    <row r="17" spans="1:8" ht="29.25" customHeight="1" x14ac:dyDescent="0.25">
      <c r="A17" s="77" t="s">
        <v>17</v>
      </c>
      <c r="B17" s="77"/>
      <c r="C17" s="77"/>
      <c r="D17" s="77"/>
      <c r="E17" s="77"/>
    </row>
    <row r="18" spans="1:8" ht="63.75" customHeight="1" x14ac:dyDescent="0.25">
      <c r="A18" s="77" t="s">
        <v>26</v>
      </c>
      <c r="B18" s="77"/>
      <c r="C18" s="77"/>
      <c r="D18" s="77"/>
      <c r="E18" s="77"/>
    </row>
    <row r="19" spans="1:8" ht="29.25" customHeight="1" x14ac:dyDescent="0.25">
      <c r="A19" s="82" t="s">
        <v>27</v>
      </c>
      <c r="B19" s="82"/>
      <c r="C19" s="82"/>
      <c r="D19" s="82"/>
      <c r="E19" s="82"/>
    </row>
    <row r="20" spans="1:8" x14ac:dyDescent="0.25">
      <c r="A20" s="82"/>
      <c r="B20" s="82"/>
      <c r="C20" s="82"/>
      <c r="D20" s="82"/>
      <c r="E20" s="82"/>
      <c r="F20" s="2">
        <v>489.3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3" t="s">
        <v>40</v>
      </c>
      <c r="B22" s="9" t="s">
        <v>37</v>
      </c>
      <c r="C22" s="3" t="s">
        <v>4</v>
      </c>
      <c r="D22" s="3">
        <v>15.97</v>
      </c>
      <c r="E22" s="8">
        <f>D22*F20*G20</f>
        <v>23442.363000000001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6869.7719999999999</v>
      </c>
    </row>
    <row r="24" spans="1:8" x14ac:dyDescent="0.25">
      <c r="A24" s="23" t="s">
        <v>29</v>
      </c>
      <c r="B24" s="9" t="s">
        <v>42</v>
      </c>
      <c r="C24" s="24" t="s">
        <v>39</v>
      </c>
      <c r="D24" s="24"/>
      <c r="E24" s="25">
        <v>918.45</v>
      </c>
    </row>
    <row r="25" spans="1:8" ht="30" x14ac:dyDescent="0.25">
      <c r="A25" s="23" t="s">
        <v>64</v>
      </c>
      <c r="B25" s="9" t="s">
        <v>65</v>
      </c>
      <c r="C25" s="24" t="s">
        <v>66</v>
      </c>
      <c r="D25" s="24">
        <v>17</v>
      </c>
      <c r="E25" s="25">
        <f>D25*333.76</f>
        <v>5673.92</v>
      </c>
    </row>
    <row r="26" spans="1:8" x14ac:dyDescent="0.25">
      <c r="A26" s="23" t="s">
        <v>63</v>
      </c>
      <c r="B26" s="9" t="s">
        <v>65</v>
      </c>
      <c r="C26" s="24" t="s">
        <v>66</v>
      </c>
      <c r="D26" s="24">
        <v>26</v>
      </c>
      <c r="E26" s="25">
        <f>D26*333.76</f>
        <v>8677.76</v>
      </c>
    </row>
    <row r="27" spans="1:8" x14ac:dyDescent="0.25">
      <c r="A27" s="23"/>
      <c r="B27" s="9"/>
      <c r="C27" s="24"/>
      <c r="D27" s="24"/>
      <c r="E27" s="25"/>
    </row>
    <row r="28" spans="1:8" x14ac:dyDescent="0.25">
      <c r="A28" s="20" t="s">
        <v>35</v>
      </c>
      <c r="B28" s="21"/>
      <c r="C28" s="21"/>
      <c r="D28" s="21"/>
      <c r="E28" s="10">
        <f>SUM(E22:E27)</f>
        <v>45582.265000000007</v>
      </c>
    </row>
    <row r="29" spans="1:8" ht="30.75" customHeight="1" x14ac:dyDescent="0.25">
      <c r="A29" s="83" t="s">
        <v>67</v>
      </c>
      <c r="B29" s="83"/>
      <c r="C29" s="83"/>
      <c r="D29" s="83"/>
      <c r="E29" s="83"/>
    </row>
    <row r="30" spans="1:8" ht="30" customHeight="1" x14ac:dyDescent="0.25">
      <c r="A30" s="77" t="s">
        <v>21</v>
      </c>
      <c r="B30" s="77"/>
      <c r="C30" s="77"/>
      <c r="D30" s="77"/>
      <c r="E30" s="77"/>
    </row>
    <row r="31" spans="1:8" x14ac:dyDescent="0.25">
      <c r="A31" s="77" t="s">
        <v>20</v>
      </c>
      <c r="B31" s="77"/>
      <c r="C31" s="77"/>
      <c r="D31" s="77"/>
      <c r="E31" s="77"/>
      <c r="F31" s="11"/>
      <c r="G31" s="11"/>
      <c r="H31" s="12"/>
    </row>
    <row r="32" spans="1:8" ht="31.5" customHeight="1" x14ac:dyDescent="0.25">
      <c r="A32" s="77" t="s">
        <v>31</v>
      </c>
      <c r="B32" s="77"/>
      <c r="C32" s="77"/>
      <c r="D32" s="77"/>
      <c r="E32" s="77"/>
    </row>
    <row r="33" spans="1:5" x14ac:dyDescent="0.25">
      <c r="A33" s="77" t="s">
        <v>18</v>
      </c>
      <c r="B33" s="77"/>
      <c r="C33" s="77"/>
      <c r="D33" s="77"/>
      <c r="E33" s="77"/>
    </row>
    <row r="34" spans="1:5" x14ac:dyDescent="0.25">
      <c r="A34" s="45"/>
      <c r="B34" s="45"/>
      <c r="C34" s="45"/>
      <c r="D34" s="45"/>
      <c r="E34" s="45"/>
    </row>
    <row r="35" spans="1:5" x14ac:dyDescent="0.25">
      <c r="A35" s="81" t="s">
        <v>5</v>
      </c>
      <c r="B35" s="81"/>
      <c r="C35" s="81"/>
      <c r="D35" s="81"/>
      <c r="E35" s="81"/>
    </row>
    <row r="36" spans="1:5" x14ac:dyDescent="0.25">
      <c r="A36" s="77" t="s">
        <v>18</v>
      </c>
      <c r="B36" s="77"/>
      <c r="C36" s="77"/>
      <c r="D36" s="77"/>
      <c r="E36" s="77"/>
    </row>
    <row r="37" spans="1:5" x14ac:dyDescent="0.25">
      <c r="A37" s="84" t="s">
        <v>43</v>
      </c>
      <c r="B37" s="84"/>
      <c r="C37" s="84"/>
      <c r="D37" s="84"/>
      <c r="E37" s="5"/>
    </row>
    <row r="38" spans="1:5" x14ac:dyDescent="0.25">
      <c r="B38" s="85" t="s">
        <v>19</v>
      </c>
      <c r="C38" s="85"/>
      <c r="D38" s="85"/>
      <c r="E38" s="6" t="s">
        <v>6</v>
      </c>
    </row>
    <row r="39" spans="1:5" x14ac:dyDescent="0.25">
      <c r="A39" s="47"/>
      <c r="B39" s="47"/>
      <c r="C39" s="47"/>
      <c r="D39" s="47"/>
      <c r="E39" s="47"/>
    </row>
    <row r="40" spans="1:5" x14ac:dyDescent="0.25">
      <c r="A40" s="84" t="s">
        <v>30</v>
      </c>
      <c r="B40" s="84"/>
      <c r="C40" s="84"/>
      <c r="D40" s="84"/>
      <c r="E40" s="5"/>
    </row>
    <row r="41" spans="1:5" x14ac:dyDescent="0.25">
      <c r="B41" s="85" t="s">
        <v>19</v>
      </c>
      <c r="C41" s="85"/>
      <c r="D41" s="85"/>
      <c r="E41" s="6" t="s">
        <v>6</v>
      </c>
    </row>
    <row r="44" spans="1:5" x14ac:dyDescent="0.25">
      <c r="A44" s="18" t="s">
        <v>44</v>
      </c>
    </row>
    <row r="45" spans="1:5" x14ac:dyDescent="0.25">
      <c r="A45" s="11" t="s">
        <v>32</v>
      </c>
    </row>
    <row r="46" spans="1:5" x14ac:dyDescent="0.25">
      <c r="A46" s="2" t="s">
        <v>36</v>
      </c>
      <c r="B46" s="14">
        <v>10894.49</v>
      </c>
      <c r="C46" s="16"/>
    </row>
    <row r="47" spans="1:5" x14ac:dyDescent="0.25">
      <c r="A47" s="2" t="s">
        <v>59</v>
      </c>
      <c r="C47" s="16"/>
    </row>
    <row r="48" spans="1:5" x14ac:dyDescent="0.25">
      <c r="A48" s="2" t="s">
        <v>60</v>
      </c>
      <c r="B48" s="15">
        <v>33400.49</v>
      </c>
    </row>
    <row r="49" spans="1:3" ht="30" x14ac:dyDescent="0.25">
      <c r="A49" s="46" t="s">
        <v>34</v>
      </c>
      <c r="B49" s="15">
        <f>E28</f>
        <v>45582.265000000007</v>
      </c>
      <c r="C49" s="17"/>
    </row>
    <row r="50" spans="1:3" x14ac:dyDescent="0.25">
      <c r="A50" s="13" t="s">
        <v>33</v>
      </c>
      <c r="B50" s="19">
        <f>B46+B48-B49</f>
        <v>-1287.2850000000108</v>
      </c>
    </row>
    <row r="52" spans="1:3" x14ac:dyDescent="0.25">
      <c r="B52" s="19">
        <v>10894.49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9" zoomScaleSheetLayoutView="100" workbookViewId="0">
      <selection activeCell="D53" sqref="D53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68</v>
      </c>
      <c r="B3" s="76"/>
      <c r="C3" s="76"/>
      <c r="D3" s="76"/>
      <c r="E3" s="76"/>
    </row>
    <row r="4" spans="1:5" s="1" customFormat="1" ht="15.75" x14ac:dyDescent="0.25">
      <c r="A4" s="26" t="s">
        <v>13</v>
      </c>
      <c r="B4" s="4"/>
      <c r="C4" s="4"/>
      <c r="D4" s="28"/>
      <c r="E4" s="27" t="s">
        <v>69</v>
      </c>
    </row>
    <row r="5" spans="1:5" x14ac:dyDescent="0.25">
      <c r="A5" s="61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28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24</v>
      </c>
      <c r="B9" s="77"/>
      <c r="C9" s="77"/>
      <c r="D9" s="77"/>
      <c r="E9" s="77"/>
    </row>
    <row r="10" spans="1:5" ht="30" customHeight="1" x14ac:dyDescent="0.25">
      <c r="A10" s="79" t="s">
        <v>14</v>
      </c>
      <c r="B10" s="80"/>
      <c r="C10" s="80"/>
      <c r="D10" s="80"/>
      <c r="E10" s="80"/>
    </row>
    <row r="11" spans="1:5" ht="27.7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x14ac:dyDescent="0.25">
      <c r="A15" s="77" t="s">
        <v>41</v>
      </c>
      <c r="B15" s="77"/>
      <c r="C15" s="77"/>
      <c r="D15" s="77"/>
      <c r="E15" s="77"/>
    </row>
    <row r="16" spans="1:5" x14ac:dyDescent="0.25">
      <c r="A16" s="71" t="s">
        <v>16</v>
      </c>
      <c r="B16" s="72"/>
      <c r="C16" s="72"/>
      <c r="D16" s="72"/>
      <c r="E16" s="72"/>
    </row>
    <row r="17" spans="1:8" ht="29.25" customHeight="1" x14ac:dyDescent="0.25">
      <c r="A17" s="77" t="s">
        <v>17</v>
      </c>
      <c r="B17" s="77"/>
      <c r="C17" s="77"/>
      <c r="D17" s="77"/>
      <c r="E17" s="77"/>
    </row>
    <row r="18" spans="1:8" ht="63.75" customHeight="1" x14ac:dyDescent="0.25">
      <c r="A18" s="77" t="s">
        <v>26</v>
      </c>
      <c r="B18" s="77"/>
      <c r="C18" s="77"/>
      <c r="D18" s="77"/>
      <c r="E18" s="77"/>
    </row>
    <row r="19" spans="1:8" ht="29.25" customHeight="1" x14ac:dyDescent="0.25">
      <c r="A19" s="82" t="s">
        <v>27</v>
      </c>
      <c r="B19" s="82"/>
      <c r="C19" s="82"/>
      <c r="D19" s="82"/>
      <c r="E19" s="82"/>
    </row>
    <row r="20" spans="1:8" x14ac:dyDescent="0.25">
      <c r="A20" s="82"/>
      <c r="B20" s="82"/>
      <c r="C20" s="82"/>
      <c r="D20" s="82"/>
      <c r="E20" s="82"/>
      <c r="F20" s="2">
        <v>489.3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3" t="s">
        <v>40</v>
      </c>
      <c r="B22" s="9" t="s">
        <v>37</v>
      </c>
      <c r="C22" s="3" t="s">
        <v>4</v>
      </c>
      <c r="D22" s="3">
        <v>15.97</v>
      </c>
      <c r="E22" s="8">
        <f>D22*F20*G20</f>
        <v>23442.363000000001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4.68</v>
      </c>
      <c r="E23" s="8">
        <f>D23*F20*G20</f>
        <v>6869.7719999999999</v>
      </c>
    </row>
    <row r="24" spans="1:8" x14ac:dyDescent="0.25">
      <c r="A24" s="23" t="s">
        <v>29</v>
      </c>
      <c r="B24" s="9" t="s">
        <v>70</v>
      </c>
      <c r="C24" s="24" t="s">
        <v>39</v>
      </c>
      <c r="D24" s="24"/>
      <c r="E24" s="25">
        <v>126.4</v>
      </c>
    </row>
    <row r="25" spans="1:8" x14ac:dyDescent="0.25">
      <c r="A25" s="23"/>
      <c r="B25" s="9"/>
      <c r="C25" s="24"/>
      <c r="D25" s="24"/>
      <c r="E25" s="25"/>
    </row>
    <row r="26" spans="1:8" x14ac:dyDescent="0.25">
      <c r="A26" s="23"/>
      <c r="B26" s="9"/>
      <c r="C26" s="24"/>
      <c r="D26" s="24"/>
      <c r="E26" s="25"/>
    </row>
    <row r="27" spans="1:8" x14ac:dyDescent="0.25">
      <c r="A27" s="23"/>
      <c r="B27" s="9"/>
      <c r="C27" s="24"/>
      <c r="D27" s="24"/>
      <c r="E27" s="25"/>
    </row>
    <row r="28" spans="1:8" x14ac:dyDescent="0.25">
      <c r="A28" s="20" t="s">
        <v>35</v>
      </c>
      <c r="B28" s="21"/>
      <c r="C28" s="21"/>
      <c r="D28" s="21"/>
      <c r="E28" s="10">
        <f>SUM(E22:E27)</f>
        <v>30438.535000000003</v>
      </c>
    </row>
    <row r="29" spans="1:8" ht="40.5" customHeight="1" x14ac:dyDescent="0.25">
      <c r="A29" s="83" t="s">
        <v>74</v>
      </c>
      <c r="B29" s="83"/>
      <c r="C29" s="83"/>
      <c r="D29" s="83"/>
      <c r="E29" s="83"/>
    </row>
    <row r="30" spans="1:8" ht="30" customHeight="1" x14ac:dyDescent="0.25">
      <c r="A30" s="77" t="s">
        <v>21</v>
      </c>
      <c r="B30" s="77"/>
      <c r="C30" s="77"/>
      <c r="D30" s="77"/>
      <c r="E30" s="77"/>
    </row>
    <row r="31" spans="1:8" x14ac:dyDescent="0.25">
      <c r="A31" s="77" t="s">
        <v>20</v>
      </c>
      <c r="B31" s="77"/>
      <c r="C31" s="77"/>
      <c r="D31" s="77"/>
      <c r="E31" s="77"/>
      <c r="F31" s="11"/>
      <c r="G31" s="11"/>
      <c r="H31" s="12"/>
    </row>
    <row r="32" spans="1:8" ht="31.5" customHeight="1" x14ac:dyDescent="0.25">
      <c r="A32" s="77" t="s">
        <v>31</v>
      </c>
      <c r="B32" s="77"/>
      <c r="C32" s="77"/>
      <c r="D32" s="77"/>
      <c r="E32" s="77"/>
    </row>
    <row r="33" spans="1:5" x14ac:dyDescent="0.25">
      <c r="A33" s="77" t="s">
        <v>18</v>
      </c>
      <c r="B33" s="77"/>
      <c r="C33" s="77"/>
      <c r="D33" s="77"/>
      <c r="E33" s="77"/>
    </row>
    <row r="34" spans="1:5" x14ac:dyDescent="0.25">
      <c r="A34" s="62"/>
      <c r="B34" s="62"/>
      <c r="C34" s="62"/>
      <c r="D34" s="62"/>
      <c r="E34" s="62"/>
    </row>
    <row r="35" spans="1:5" x14ac:dyDescent="0.25">
      <c r="A35" s="81" t="s">
        <v>5</v>
      </c>
      <c r="B35" s="81"/>
      <c r="C35" s="81"/>
      <c r="D35" s="81"/>
      <c r="E35" s="81"/>
    </row>
    <row r="36" spans="1:5" x14ac:dyDescent="0.25">
      <c r="A36" s="77" t="s">
        <v>18</v>
      </c>
      <c r="B36" s="77"/>
      <c r="C36" s="77"/>
      <c r="D36" s="77"/>
      <c r="E36" s="77"/>
    </row>
    <row r="37" spans="1:5" x14ac:dyDescent="0.25">
      <c r="A37" s="84" t="s">
        <v>43</v>
      </c>
      <c r="B37" s="84"/>
      <c r="C37" s="84"/>
      <c r="D37" s="84"/>
      <c r="E37" s="5"/>
    </row>
    <row r="38" spans="1:5" x14ac:dyDescent="0.25">
      <c r="B38" s="85" t="s">
        <v>19</v>
      </c>
      <c r="C38" s="85"/>
      <c r="D38" s="85"/>
      <c r="E38" s="6" t="s">
        <v>6</v>
      </c>
    </row>
    <row r="39" spans="1:5" x14ac:dyDescent="0.25">
      <c r="A39" s="60"/>
      <c r="B39" s="60"/>
      <c r="C39" s="60"/>
      <c r="D39" s="60"/>
      <c r="E39" s="60"/>
    </row>
    <row r="40" spans="1:5" x14ac:dyDescent="0.25">
      <c r="A40" s="84" t="s">
        <v>30</v>
      </c>
      <c r="B40" s="84"/>
      <c r="C40" s="84"/>
      <c r="D40" s="84"/>
      <c r="E40" s="5"/>
    </row>
    <row r="41" spans="1:5" x14ac:dyDescent="0.25">
      <c r="B41" s="85" t="s">
        <v>19</v>
      </c>
      <c r="C41" s="85"/>
      <c r="D41" s="85"/>
      <c r="E41" s="6" t="s">
        <v>6</v>
      </c>
    </row>
    <row r="44" spans="1:5" x14ac:dyDescent="0.25">
      <c r="A44" s="18" t="s">
        <v>44</v>
      </c>
    </row>
    <row r="45" spans="1:5" x14ac:dyDescent="0.25">
      <c r="A45" s="11" t="s">
        <v>32</v>
      </c>
    </row>
    <row r="46" spans="1:5" x14ac:dyDescent="0.25">
      <c r="A46" s="2" t="s">
        <v>36</v>
      </c>
      <c r="B46" s="14">
        <f>'1кв'!B50</f>
        <v>-1287.2850000000108</v>
      </c>
      <c r="C46" s="16"/>
    </row>
    <row r="47" spans="1:5" x14ac:dyDescent="0.25">
      <c r="A47" s="2" t="s">
        <v>59</v>
      </c>
      <c r="C47" s="16"/>
    </row>
    <row r="48" spans="1:5" x14ac:dyDescent="0.25">
      <c r="A48" s="2" t="s">
        <v>60</v>
      </c>
      <c r="B48" s="15">
        <v>31555.95</v>
      </c>
    </row>
    <row r="49" spans="1:3" ht="30" x14ac:dyDescent="0.25">
      <c r="A49" s="63" t="s">
        <v>34</v>
      </c>
      <c r="B49" s="15">
        <f>E28</f>
        <v>30438.535000000003</v>
      </c>
      <c r="C49" s="17"/>
    </row>
    <row r="50" spans="1:3" x14ac:dyDescent="0.25">
      <c r="A50" s="13" t="s">
        <v>33</v>
      </c>
      <c r="B50" s="19">
        <f>B46+B48-B49</f>
        <v>-169.87000000001353</v>
      </c>
    </row>
    <row r="52" spans="1:3" x14ac:dyDescent="0.25">
      <c r="B52" s="19"/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9:E29"/>
    <mergeCell ref="A30:E30"/>
    <mergeCell ref="A31:E31"/>
    <mergeCell ref="A32:E32"/>
    <mergeCell ref="A33:E33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19" zoomScaleSheetLayoutView="100" workbookViewId="0">
      <selection activeCell="B48" sqref="B48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71</v>
      </c>
      <c r="B3" s="76"/>
      <c r="C3" s="76"/>
      <c r="D3" s="76"/>
      <c r="E3" s="76"/>
    </row>
    <row r="4" spans="1:5" s="1" customFormat="1" ht="15.75" x14ac:dyDescent="0.25">
      <c r="A4" s="26" t="s">
        <v>13</v>
      </c>
      <c r="B4" s="4"/>
      <c r="C4" s="4"/>
      <c r="D4" s="28"/>
      <c r="E4" s="27" t="s">
        <v>72</v>
      </c>
    </row>
    <row r="5" spans="1:5" x14ac:dyDescent="0.25">
      <c r="A5" s="65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28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24</v>
      </c>
      <c r="B9" s="77"/>
      <c r="C9" s="77"/>
      <c r="D9" s="77"/>
      <c r="E9" s="77"/>
    </row>
    <row r="10" spans="1:5" ht="30" customHeight="1" x14ac:dyDescent="0.25">
      <c r="A10" s="79" t="s">
        <v>14</v>
      </c>
      <c r="B10" s="80"/>
      <c r="C10" s="80"/>
      <c r="D10" s="80"/>
      <c r="E10" s="80"/>
    </row>
    <row r="11" spans="1:5" ht="27.7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x14ac:dyDescent="0.25">
      <c r="A15" s="77" t="s">
        <v>41</v>
      </c>
      <c r="B15" s="77"/>
      <c r="C15" s="77"/>
      <c r="D15" s="77"/>
      <c r="E15" s="77"/>
    </row>
    <row r="16" spans="1:5" x14ac:dyDescent="0.25">
      <c r="A16" s="71" t="s">
        <v>16</v>
      </c>
      <c r="B16" s="72"/>
      <c r="C16" s="72"/>
      <c r="D16" s="72"/>
      <c r="E16" s="72"/>
    </row>
    <row r="17" spans="1:8" ht="29.25" customHeight="1" x14ac:dyDescent="0.25">
      <c r="A17" s="77" t="s">
        <v>17</v>
      </c>
      <c r="B17" s="77"/>
      <c r="C17" s="77"/>
      <c r="D17" s="77"/>
      <c r="E17" s="77"/>
    </row>
    <row r="18" spans="1:8" ht="63.75" customHeight="1" x14ac:dyDescent="0.25">
      <c r="A18" s="77" t="s">
        <v>26</v>
      </c>
      <c r="B18" s="77"/>
      <c r="C18" s="77"/>
      <c r="D18" s="77"/>
      <c r="E18" s="77"/>
    </row>
    <row r="19" spans="1:8" ht="29.25" customHeight="1" x14ac:dyDescent="0.25">
      <c r="A19" s="82" t="s">
        <v>27</v>
      </c>
      <c r="B19" s="82"/>
      <c r="C19" s="82"/>
      <c r="D19" s="82"/>
      <c r="E19" s="82"/>
    </row>
    <row r="20" spans="1:8" x14ac:dyDescent="0.25">
      <c r="A20" s="82"/>
      <c r="B20" s="82"/>
      <c r="C20" s="82"/>
      <c r="D20" s="82"/>
      <c r="E20" s="82"/>
      <c r="F20" s="2">
        <v>489.3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3" t="s">
        <v>40</v>
      </c>
      <c r="B22" s="9" t="s">
        <v>37</v>
      </c>
      <c r="C22" s="3" t="s">
        <v>4</v>
      </c>
      <c r="D22" s="3">
        <v>16.829999999999998</v>
      </c>
      <c r="E22" s="8">
        <f>D22*F20*G20</f>
        <v>24704.756999999998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7515.6479999999992</v>
      </c>
    </row>
    <row r="24" spans="1:8" x14ac:dyDescent="0.25">
      <c r="A24" s="23" t="s">
        <v>29</v>
      </c>
      <c r="B24" s="9" t="s">
        <v>73</v>
      </c>
      <c r="C24" s="24" t="s">
        <v>39</v>
      </c>
      <c r="D24" s="24"/>
      <c r="E24" s="25">
        <v>475</v>
      </c>
    </row>
    <row r="25" spans="1:8" x14ac:dyDescent="0.25">
      <c r="A25" s="23"/>
      <c r="B25" s="9"/>
      <c r="C25" s="24"/>
      <c r="D25" s="24"/>
      <c r="E25" s="25"/>
    </row>
    <row r="26" spans="1:8" x14ac:dyDescent="0.25">
      <c r="A26" s="20" t="s">
        <v>35</v>
      </c>
      <c r="B26" s="21"/>
      <c r="C26" s="21"/>
      <c r="D26" s="21"/>
      <c r="E26" s="10">
        <f>SUM(E22:E25)</f>
        <v>32695.404999999999</v>
      </c>
    </row>
    <row r="27" spans="1:8" ht="40.5" customHeight="1" x14ac:dyDescent="0.25">
      <c r="A27" s="83" t="s">
        <v>75</v>
      </c>
      <c r="B27" s="83"/>
      <c r="C27" s="83"/>
      <c r="D27" s="83"/>
      <c r="E27" s="83"/>
    </row>
    <row r="28" spans="1:8" ht="30" customHeight="1" x14ac:dyDescent="0.25">
      <c r="A28" s="77" t="s">
        <v>21</v>
      </c>
      <c r="B28" s="77"/>
      <c r="C28" s="77"/>
      <c r="D28" s="77"/>
      <c r="E28" s="77"/>
    </row>
    <row r="29" spans="1:8" x14ac:dyDescent="0.25">
      <c r="A29" s="77" t="s">
        <v>20</v>
      </c>
      <c r="B29" s="77"/>
      <c r="C29" s="77"/>
      <c r="D29" s="77"/>
      <c r="E29" s="77"/>
      <c r="F29" s="11"/>
      <c r="G29" s="11"/>
      <c r="H29" s="12"/>
    </row>
    <row r="30" spans="1:8" ht="31.5" customHeight="1" x14ac:dyDescent="0.25">
      <c r="A30" s="77" t="s">
        <v>31</v>
      </c>
      <c r="B30" s="77"/>
      <c r="C30" s="77"/>
      <c r="D30" s="77"/>
      <c r="E30" s="77"/>
    </row>
    <row r="31" spans="1:8" x14ac:dyDescent="0.25">
      <c r="A31" s="81" t="s">
        <v>5</v>
      </c>
      <c r="B31" s="81"/>
      <c r="C31" s="81"/>
      <c r="D31" s="81"/>
      <c r="E31" s="81"/>
    </row>
    <row r="32" spans="1:8" x14ac:dyDescent="0.25">
      <c r="A32" s="77" t="s">
        <v>18</v>
      </c>
      <c r="B32" s="77"/>
      <c r="C32" s="77"/>
      <c r="D32" s="77"/>
      <c r="E32" s="77"/>
    </row>
    <row r="33" spans="1:5" x14ac:dyDescent="0.25">
      <c r="A33" s="84" t="s">
        <v>43</v>
      </c>
      <c r="B33" s="84"/>
      <c r="C33" s="84"/>
      <c r="D33" s="84"/>
      <c r="E33" s="5"/>
    </row>
    <row r="34" spans="1:5" x14ac:dyDescent="0.25">
      <c r="B34" s="85" t="s">
        <v>19</v>
      </c>
      <c r="C34" s="85"/>
      <c r="D34" s="85"/>
      <c r="E34" s="6" t="s">
        <v>6</v>
      </c>
    </row>
    <row r="35" spans="1:5" x14ac:dyDescent="0.25">
      <c r="A35" s="64"/>
      <c r="B35" s="64"/>
      <c r="C35" s="64"/>
      <c r="D35" s="64"/>
      <c r="E35" s="64"/>
    </row>
    <row r="36" spans="1:5" x14ac:dyDescent="0.25">
      <c r="A36" s="84" t="s">
        <v>30</v>
      </c>
      <c r="B36" s="84"/>
      <c r="C36" s="84"/>
      <c r="D36" s="84"/>
      <c r="E36" s="5"/>
    </row>
    <row r="37" spans="1:5" x14ac:dyDescent="0.25">
      <c r="B37" s="85" t="s">
        <v>19</v>
      </c>
      <c r="C37" s="85"/>
      <c r="D37" s="85"/>
      <c r="E37" s="6" t="s">
        <v>6</v>
      </c>
    </row>
    <row r="40" spans="1:5" x14ac:dyDescent="0.25">
      <c r="A40" s="18" t="s">
        <v>44</v>
      </c>
    </row>
    <row r="41" spans="1:5" x14ac:dyDescent="0.25">
      <c r="A41" s="11" t="s">
        <v>32</v>
      </c>
    </row>
    <row r="42" spans="1:5" x14ac:dyDescent="0.25">
      <c r="A42" s="2" t="s">
        <v>36</v>
      </c>
      <c r="B42" s="14">
        <f>'2кв'!B50</f>
        <v>-169.87000000001353</v>
      </c>
      <c r="C42" s="16"/>
    </row>
    <row r="43" spans="1:5" x14ac:dyDescent="0.25">
      <c r="A43" s="2" t="s">
        <v>76</v>
      </c>
      <c r="C43" s="16"/>
    </row>
    <row r="44" spans="1:5" x14ac:dyDescent="0.25">
      <c r="A44" s="2" t="s">
        <v>60</v>
      </c>
      <c r="B44" s="15">
        <v>34676.22</v>
      </c>
    </row>
    <row r="45" spans="1:5" ht="30" x14ac:dyDescent="0.25">
      <c r="A45" s="66" t="s">
        <v>34</v>
      </c>
      <c r="B45" s="15">
        <f>E26</f>
        <v>32695.404999999999</v>
      </c>
      <c r="C45" s="17"/>
    </row>
    <row r="46" spans="1:5" x14ac:dyDescent="0.25">
      <c r="A46" s="13" t="s">
        <v>33</v>
      </c>
      <c r="B46" s="19">
        <f>B42+B44-B45</f>
        <v>1810.9449999999924</v>
      </c>
    </row>
    <row r="48" spans="1:5" x14ac:dyDescent="0.25">
      <c r="B48" s="19"/>
    </row>
  </sheetData>
  <mergeCells count="28">
    <mergeCell ref="A32:E32"/>
    <mergeCell ref="A33:D33"/>
    <mergeCell ref="B34:D34"/>
    <mergeCell ref="A36:D36"/>
    <mergeCell ref="B37:D37"/>
    <mergeCell ref="A31:E31"/>
    <mergeCell ref="A15:E15"/>
    <mergeCell ref="A16:E16"/>
    <mergeCell ref="A17:E17"/>
    <mergeCell ref="A18:E18"/>
    <mergeCell ref="A19:E19"/>
    <mergeCell ref="A20:E20"/>
    <mergeCell ref="A27:E27"/>
    <mergeCell ref="A28:E28"/>
    <mergeCell ref="A29:E29"/>
    <mergeCell ref="A30:E30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topLeftCell="A34" zoomScaleSheetLayoutView="100" workbookViewId="0">
      <selection activeCell="B46" sqref="B46"/>
    </sheetView>
  </sheetViews>
  <sheetFormatPr defaultColWidth="9.140625" defaultRowHeight="15" x14ac:dyDescent="0.25"/>
  <cols>
    <col min="1" max="1" width="31.5703125" style="2" customWidth="1"/>
    <col min="2" max="2" width="20.285156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5.7109375" style="2" customWidth="1"/>
    <col min="9" max="16384" width="9.140625" style="2"/>
  </cols>
  <sheetData>
    <row r="1" spans="1:5" ht="15.75" x14ac:dyDescent="0.25">
      <c r="A1" s="73" t="s">
        <v>11</v>
      </c>
      <c r="B1" s="73"/>
      <c r="C1" s="73"/>
      <c r="D1" s="73"/>
      <c r="E1" s="73"/>
    </row>
    <row r="2" spans="1:5" ht="32.25" customHeight="1" x14ac:dyDescent="0.25">
      <c r="A2" s="74" t="s">
        <v>12</v>
      </c>
      <c r="B2" s="75"/>
      <c r="C2" s="75"/>
      <c r="D2" s="75"/>
      <c r="E2" s="75"/>
    </row>
    <row r="3" spans="1:5" x14ac:dyDescent="0.25">
      <c r="A3" s="76" t="s">
        <v>77</v>
      </c>
      <c r="B3" s="76"/>
      <c r="C3" s="76"/>
      <c r="D3" s="76"/>
      <c r="E3" s="76"/>
    </row>
    <row r="4" spans="1:5" s="1" customFormat="1" ht="15.75" x14ac:dyDescent="0.25">
      <c r="A4" s="26" t="s">
        <v>13</v>
      </c>
      <c r="B4" s="4"/>
      <c r="C4" s="4"/>
      <c r="D4" s="2"/>
      <c r="E4" s="70">
        <v>46022</v>
      </c>
    </row>
    <row r="5" spans="1:5" x14ac:dyDescent="0.25">
      <c r="A5" s="68"/>
      <c r="B5" s="4"/>
      <c r="C5" s="4"/>
      <c r="D5" s="4"/>
      <c r="E5" s="4"/>
    </row>
    <row r="6" spans="1:5" x14ac:dyDescent="0.25">
      <c r="A6" s="77" t="s">
        <v>0</v>
      </c>
      <c r="B6" s="77"/>
      <c r="C6" s="77"/>
      <c r="D6" s="77"/>
      <c r="E6" s="77"/>
    </row>
    <row r="7" spans="1:5" x14ac:dyDescent="0.25">
      <c r="A7" s="78" t="s">
        <v>28</v>
      </c>
      <c r="B7" s="78"/>
      <c r="C7" s="78"/>
      <c r="D7" s="78"/>
      <c r="E7" s="78"/>
    </row>
    <row r="8" spans="1:5" x14ac:dyDescent="0.25">
      <c r="A8" s="71" t="s">
        <v>1</v>
      </c>
      <c r="B8" s="71"/>
      <c r="C8" s="71"/>
      <c r="D8" s="71"/>
      <c r="E8" s="71"/>
    </row>
    <row r="9" spans="1:5" x14ac:dyDescent="0.25">
      <c r="A9" s="77" t="s">
        <v>24</v>
      </c>
      <c r="B9" s="77"/>
      <c r="C9" s="77"/>
      <c r="D9" s="77"/>
      <c r="E9" s="77"/>
    </row>
    <row r="10" spans="1:5" ht="30" customHeight="1" x14ac:dyDescent="0.25">
      <c r="A10" s="79" t="s">
        <v>14</v>
      </c>
      <c r="B10" s="80"/>
      <c r="C10" s="80"/>
      <c r="D10" s="80"/>
      <c r="E10" s="80"/>
    </row>
    <row r="11" spans="1:5" ht="27.75" customHeight="1" x14ac:dyDescent="0.25">
      <c r="A11" s="77" t="s">
        <v>25</v>
      </c>
      <c r="B11" s="77"/>
      <c r="C11" s="77"/>
      <c r="D11" s="77"/>
      <c r="E11" s="77"/>
    </row>
    <row r="12" spans="1:5" x14ac:dyDescent="0.25">
      <c r="A12" s="71" t="s">
        <v>15</v>
      </c>
      <c r="B12" s="72"/>
      <c r="C12" s="72"/>
      <c r="D12" s="72"/>
      <c r="E12" s="72"/>
    </row>
    <row r="13" spans="1:5" x14ac:dyDescent="0.25">
      <c r="A13" s="77" t="s">
        <v>22</v>
      </c>
      <c r="B13" s="77"/>
      <c r="C13" s="77"/>
      <c r="D13" s="77"/>
      <c r="E13" s="77"/>
    </row>
    <row r="14" spans="1:5" x14ac:dyDescent="0.25">
      <c r="A14" s="71" t="s">
        <v>2</v>
      </c>
      <c r="B14" s="72"/>
      <c r="C14" s="72"/>
      <c r="D14" s="72"/>
      <c r="E14" s="72"/>
    </row>
    <row r="15" spans="1:5" x14ac:dyDescent="0.25">
      <c r="A15" s="77" t="s">
        <v>41</v>
      </c>
      <c r="B15" s="77"/>
      <c r="C15" s="77"/>
      <c r="D15" s="77"/>
      <c r="E15" s="77"/>
    </row>
    <row r="16" spans="1:5" x14ac:dyDescent="0.25">
      <c r="A16" s="71" t="s">
        <v>16</v>
      </c>
      <c r="B16" s="72"/>
      <c r="C16" s="72"/>
      <c r="D16" s="72"/>
      <c r="E16" s="72"/>
    </row>
    <row r="17" spans="1:8" ht="29.25" customHeight="1" x14ac:dyDescent="0.25">
      <c r="A17" s="77" t="s">
        <v>17</v>
      </c>
      <c r="B17" s="77"/>
      <c r="C17" s="77"/>
      <c r="D17" s="77"/>
      <c r="E17" s="77"/>
    </row>
    <row r="18" spans="1:8" ht="63.75" customHeight="1" x14ac:dyDescent="0.25">
      <c r="A18" s="77" t="s">
        <v>26</v>
      </c>
      <c r="B18" s="77"/>
      <c r="C18" s="77"/>
      <c r="D18" s="77"/>
      <c r="E18" s="77"/>
    </row>
    <row r="19" spans="1:8" ht="29.25" customHeight="1" x14ac:dyDescent="0.25">
      <c r="A19" s="82" t="s">
        <v>27</v>
      </c>
      <c r="B19" s="82"/>
      <c r="C19" s="82"/>
      <c r="D19" s="82"/>
      <c r="E19" s="82"/>
    </row>
    <row r="20" spans="1:8" x14ac:dyDescent="0.25">
      <c r="A20" s="82"/>
      <c r="B20" s="82"/>
      <c r="C20" s="82"/>
      <c r="D20" s="82"/>
      <c r="E20" s="82"/>
      <c r="F20" s="2">
        <v>489.3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23" t="s">
        <v>40</v>
      </c>
      <c r="B22" s="9" t="s">
        <v>37</v>
      </c>
      <c r="C22" s="3" t="s">
        <v>4</v>
      </c>
      <c r="D22" s="3">
        <v>16.829999999999998</v>
      </c>
      <c r="E22" s="8">
        <f>D22*F20*G20</f>
        <v>24704.756999999998</v>
      </c>
    </row>
    <row r="23" spans="1:8" x14ac:dyDescent="0.25">
      <c r="A23" s="7" t="s">
        <v>38</v>
      </c>
      <c r="B23" s="9" t="s">
        <v>23</v>
      </c>
      <c r="C23" s="3" t="s">
        <v>4</v>
      </c>
      <c r="D23" s="3">
        <v>5.12</v>
      </c>
      <c r="E23" s="8">
        <f>D23*F20*G20</f>
        <v>7515.6479999999992</v>
      </c>
    </row>
    <row r="24" spans="1:8" x14ac:dyDescent="0.25">
      <c r="A24" s="23" t="s">
        <v>29</v>
      </c>
      <c r="B24" s="9" t="s">
        <v>78</v>
      </c>
      <c r="C24" s="24" t="s">
        <v>39</v>
      </c>
      <c r="D24" s="24"/>
      <c r="E24" s="25">
        <v>1794.38</v>
      </c>
    </row>
    <row r="25" spans="1:8" ht="30" x14ac:dyDescent="0.25">
      <c r="A25" s="90" t="s">
        <v>81</v>
      </c>
      <c r="B25" s="9" t="s">
        <v>82</v>
      </c>
      <c r="C25" s="24" t="s">
        <v>83</v>
      </c>
      <c r="D25" s="24">
        <v>8</v>
      </c>
      <c r="E25" s="25">
        <f>D25*333.76</f>
        <v>2670.08</v>
      </c>
    </row>
    <row r="26" spans="1:8" x14ac:dyDescent="0.25">
      <c r="A26" s="20" t="s">
        <v>35</v>
      </c>
      <c r="B26" s="21"/>
      <c r="C26" s="21"/>
      <c r="D26" s="21"/>
      <c r="E26" s="10">
        <f>SUM(E22:E25)</f>
        <v>36684.864999999998</v>
      </c>
    </row>
    <row r="27" spans="1:8" ht="40.5" customHeight="1" x14ac:dyDescent="0.25">
      <c r="A27" s="83" t="s">
        <v>84</v>
      </c>
      <c r="B27" s="83"/>
      <c r="C27" s="83"/>
      <c r="D27" s="83"/>
      <c r="E27" s="83"/>
    </row>
    <row r="28" spans="1:8" ht="30" customHeight="1" x14ac:dyDescent="0.25">
      <c r="A28" s="77" t="s">
        <v>21</v>
      </c>
      <c r="B28" s="77"/>
      <c r="C28" s="77"/>
      <c r="D28" s="77"/>
      <c r="E28" s="77"/>
    </row>
    <row r="29" spans="1:8" x14ac:dyDescent="0.25">
      <c r="A29" s="77" t="s">
        <v>20</v>
      </c>
      <c r="B29" s="77"/>
      <c r="C29" s="77"/>
      <c r="D29" s="77"/>
      <c r="E29" s="77"/>
      <c r="F29" s="11"/>
      <c r="G29" s="11"/>
      <c r="H29" s="12"/>
    </row>
    <row r="30" spans="1:8" ht="31.5" customHeight="1" x14ac:dyDescent="0.25">
      <c r="A30" s="77" t="s">
        <v>31</v>
      </c>
      <c r="B30" s="77"/>
      <c r="C30" s="77"/>
      <c r="D30" s="77"/>
      <c r="E30" s="77"/>
    </row>
    <row r="31" spans="1:8" x14ac:dyDescent="0.25">
      <c r="A31" s="81" t="s">
        <v>5</v>
      </c>
      <c r="B31" s="81"/>
      <c r="C31" s="81"/>
      <c r="D31" s="81"/>
      <c r="E31" s="81"/>
    </row>
    <row r="32" spans="1:8" x14ac:dyDescent="0.25">
      <c r="A32" s="77" t="s">
        <v>18</v>
      </c>
      <c r="B32" s="77"/>
      <c r="C32" s="77"/>
      <c r="D32" s="77"/>
      <c r="E32" s="77"/>
    </row>
    <row r="33" spans="1:5" x14ac:dyDescent="0.25">
      <c r="A33" s="84" t="s">
        <v>43</v>
      </c>
      <c r="B33" s="84"/>
      <c r="C33" s="84"/>
      <c r="D33" s="84"/>
      <c r="E33" s="5"/>
    </row>
    <row r="34" spans="1:5" x14ac:dyDescent="0.25">
      <c r="B34" s="85" t="s">
        <v>19</v>
      </c>
      <c r="C34" s="85"/>
      <c r="D34" s="85"/>
      <c r="E34" s="6" t="s">
        <v>6</v>
      </c>
    </row>
    <row r="35" spans="1:5" x14ac:dyDescent="0.25">
      <c r="A35" s="67"/>
      <c r="B35" s="67"/>
      <c r="C35" s="67"/>
      <c r="D35" s="67"/>
      <c r="E35" s="67"/>
    </row>
    <row r="36" spans="1:5" x14ac:dyDescent="0.25">
      <c r="A36" s="84" t="s">
        <v>30</v>
      </c>
      <c r="B36" s="84"/>
      <c r="C36" s="84"/>
      <c r="D36" s="84"/>
      <c r="E36" s="5"/>
    </row>
    <row r="37" spans="1:5" x14ac:dyDescent="0.25">
      <c r="B37" s="85" t="s">
        <v>19</v>
      </c>
      <c r="C37" s="85"/>
      <c r="D37" s="85"/>
      <c r="E37" s="6" t="s">
        <v>6</v>
      </c>
    </row>
    <row r="40" spans="1:5" x14ac:dyDescent="0.25">
      <c r="A40" s="18" t="s">
        <v>44</v>
      </c>
    </row>
    <row r="41" spans="1:5" x14ac:dyDescent="0.25">
      <c r="A41" s="11" t="s">
        <v>32</v>
      </c>
    </row>
    <row r="42" spans="1:5" x14ac:dyDescent="0.25">
      <c r="A42" s="2" t="s">
        <v>36</v>
      </c>
      <c r="B42" s="14">
        <f>'3кв'!B46</f>
        <v>1810.9449999999924</v>
      </c>
      <c r="C42" s="16"/>
    </row>
    <row r="43" spans="1:5" x14ac:dyDescent="0.25">
      <c r="A43" s="2" t="s">
        <v>76</v>
      </c>
      <c r="C43" s="16"/>
    </row>
    <row r="44" spans="1:5" x14ac:dyDescent="0.25">
      <c r="A44" s="2" t="s">
        <v>60</v>
      </c>
      <c r="B44" s="15">
        <v>36700.97</v>
      </c>
    </row>
    <row r="45" spans="1:5" ht="30" x14ac:dyDescent="0.25">
      <c r="A45" s="69" t="s">
        <v>34</v>
      </c>
      <c r="B45" s="15">
        <f>E26</f>
        <v>36684.864999999998</v>
      </c>
      <c r="C45" s="17"/>
    </row>
    <row r="46" spans="1:5" x14ac:dyDescent="0.25">
      <c r="A46" s="13" t="s">
        <v>33</v>
      </c>
      <c r="B46" s="19">
        <f>B42+B44-B45</f>
        <v>1827.0499999999956</v>
      </c>
    </row>
    <row r="48" spans="1:5" x14ac:dyDescent="0.25">
      <c r="B48" s="19"/>
    </row>
  </sheetData>
  <mergeCells count="28">
    <mergeCell ref="A8:E8"/>
    <mergeCell ref="A1:E1"/>
    <mergeCell ref="A2:E2"/>
    <mergeCell ref="A3:E3"/>
    <mergeCell ref="A6:E6"/>
    <mergeCell ref="A7:E7"/>
    <mergeCell ref="A20:E20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33:D33"/>
    <mergeCell ref="B34:D34"/>
    <mergeCell ref="A36:D36"/>
    <mergeCell ref="B37:D37"/>
    <mergeCell ref="A27:E27"/>
    <mergeCell ref="A28:E28"/>
    <mergeCell ref="A29:E29"/>
    <mergeCell ref="A30:E30"/>
    <mergeCell ref="A31:E31"/>
    <mergeCell ref="A32:E32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view="pageBreakPreview" topLeftCell="A5" zoomScaleSheetLayoutView="100" workbookViewId="0">
      <selection activeCell="A22" sqref="A22:C31"/>
    </sheetView>
  </sheetViews>
  <sheetFormatPr defaultRowHeight="15.75" x14ac:dyDescent="0.25"/>
  <cols>
    <col min="1" max="1" width="10.5703125" style="51" customWidth="1"/>
    <col min="2" max="2" width="63" style="51" customWidth="1"/>
    <col min="3" max="3" width="15.28515625" style="51" customWidth="1"/>
    <col min="4" max="4" width="11.85546875" style="51" customWidth="1"/>
    <col min="5" max="5" width="14.7109375" style="51" customWidth="1"/>
    <col min="6" max="6" width="12.42578125" style="51" customWidth="1"/>
    <col min="7" max="7" width="12" style="51" customWidth="1"/>
    <col min="8" max="8" width="13.5703125" style="51" customWidth="1"/>
    <col min="9" max="16384" width="9.140625" style="51"/>
  </cols>
  <sheetData>
    <row r="1" spans="1:5" x14ac:dyDescent="0.25">
      <c r="A1" s="87" t="s">
        <v>45</v>
      </c>
      <c r="B1" s="87"/>
      <c r="C1" s="87"/>
      <c r="D1" s="29"/>
    </row>
    <row r="2" spans="1:5" x14ac:dyDescent="0.25">
      <c r="A2" s="88" t="s">
        <v>46</v>
      </c>
      <c r="B2" s="88"/>
      <c r="C2" s="88"/>
      <c r="D2" s="30"/>
    </row>
    <row r="3" spans="1:5" x14ac:dyDescent="0.25">
      <c r="A3" s="88" t="s">
        <v>79</v>
      </c>
      <c r="B3" s="88"/>
      <c r="C3" s="88"/>
      <c r="D3" s="30"/>
    </row>
    <row r="4" spans="1:5" x14ac:dyDescent="0.25">
      <c r="A4" s="87" t="s">
        <v>58</v>
      </c>
      <c r="B4" s="87"/>
      <c r="C4" s="87"/>
      <c r="D4" s="29"/>
    </row>
    <row r="5" spans="1:5" x14ac:dyDescent="0.25">
      <c r="A5" s="89"/>
      <c r="B5" s="89"/>
      <c r="C5" s="89"/>
      <c r="D5" s="1"/>
    </row>
    <row r="6" spans="1:5" x14ac:dyDescent="0.25">
      <c r="A6" s="30"/>
      <c r="B6" s="31" t="s">
        <v>47</v>
      </c>
      <c r="C6" s="52">
        <f>'1кв'!B46</f>
        <v>10894.49</v>
      </c>
      <c r="D6" s="32"/>
    </row>
    <row r="7" spans="1:5" x14ac:dyDescent="0.25">
      <c r="A7" s="33" t="s">
        <v>48</v>
      </c>
      <c r="B7" s="31" t="s">
        <v>85</v>
      </c>
      <c r="C7" s="52"/>
      <c r="D7" s="32"/>
    </row>
    <row r="8" spans="1:5" x14ac:dyDescent="0.25">
      <c r="B8" s="34" t="s">
        <v>49</v>
      </c>
      <c r="C8" s="53">
        <f>'1кв'!B48+'2кв'!B48+'3кв'!B44+'4кв'!B44</f>
        <v>136333.63</v>
      </c>
      <c r="D8" s="54"/>
    </row>
    <row r="9" spans="1:5" x14ac:dyDescent="0.25">
      <c r="A9" s="50"/>
      <c r="B9" s="34" t="s">
        <v>50</v>
      </c>
      <c r="C9" s="55">
        <f>SUM(C8:C8)</f>
        <v>136333.63</v>
      </c>
      <c r="D9" s="32"/>
    </row>
    <row r="10" spans="1:5" x14ac:dyDescent="0.25">
      <c r="A10" s="1"/>
      <c r="B10" s="86"/>
      <c r="C10" s="86"/>
      <c r="D10" s="35"/>
    </row>
    <row r="11" spans="1:5" x14ac:dyDescent="0.25">
      <c r="A11" s="36" t="s">
        <v>51</v>
      </c>
      <c r="B11" s="22" t="s">
        <v>40</v>
      </c>
      <c r="C11" s="53">
        <f>'1кв'!E22+'2кв'!E22+'3кв'!E22+'4кв'!E22</f>
        <v>96294.24</v>
      </c>
      <c r="D11" s="35"/>
    </row>
    <row r="12" spans="1:5" x14ac:dyDescent="0.25">
      <c r="A12" s="36"/>
      <c r="B12" s="56" t="s">
        <v>38</v>
      </c>
      <c r="C12" s="53">
        <f>'1кв'!E23+'2кв'!E23+'3кв'!E23+'4кв'!E23</f>
        <v>28770.839999999997</v>
      </c>
      <c r="D12" s="35"/>
    </row>
    <row r="13" spans="1:5" x14ac:dyDescent="0.25">
      <c r="A13" s="1"/>
      <c r="B13" s="56" t="s">
        <v>29</v>
      </c>
      <c r="C13" s="53">
        <f>'1кв'!E24+'2кв'!E24+'3кв'!E24+'4кв'!E24</f>
        <v>3314.2300000000005</v>
      </c>
      <c r="D13" s="35"/>
      <c r="E13" s="57"/>
    </row>
    <row r="14" spans="1:5" x14ac:dyDescent="0.25">
      <c r="A14" s="36"/>
      <c r="B14" s="37" t="s">
        <v>86</v>
      </c>
      <c r="C14" s="53">
        <f>'4кв'!E25+'1кв'!E25+'1кв'!E26</f>
        <v>17021.760000000002</v>
      </c>
      <c r="D14" s="35"/>
    </row>
    <row r="15" spans="1:5" x14ac:dyDescent="0.25">
      <c r="A15" s="36"/>
      <c r="B15" s="38" t="s">
        <v>52</v>
      </c>
      <c r="C15" s="53"/>
      <c r="D15" s="35"/>
    </row>
    <row r="16" spans="1:5" x14ac:dyDescent="0.25">
      <c r="A16" s="36"/>
      <c r="B16" s="38" t="s">
        <v>53</v>
      </c>
      <c r="C16" s="58"/>
      <c r="D16" s="35"/>
    </row>
    <row r="17" spans="1:5" x14ac:dyDescent="0.25">
      <c r="A17" s="36"/>
      <c r="B17" s="59"/>
      <c r="C17" s="53"/>
      <c r="D17" s="35"/>
    </row>
    <row r="18" spans="1:5" x14ac:dyDescent="0.25">
      <c r="A18" s="36"/>
      <c r="B18" s="59"/>
      <c r="C18" s="53"/>
      <c r="D18" s="35"/>
    </row>
    <row r="19" spans="1:5" x14ac:dyDescent="0.25">
      <c r="A19" s="1"/>
      <c r="B19" s="49" t="s">
        <v>54</v>
      </c>
      <c r="C19" s="55">
        <f>SUM(C11:C15)</f>
        <v>145401.07</v>
      </c>
      <c r="D19" s="35"/>
      <c r="E19" s="57"/>
    </row>
    <row r="20" spans="1:5" x14ac:dyDescent="0.25">
      <c r="A20" s="1"/>
      <c r="B20" s="39" t="s">
        <v>80</v>
      </c>
      <c r="C20" s="55">
        <f>C6+C9-C19</f>
        <v>1827.0499999999884</v>
      </c>
      <c r="D20" s="35"/>
    </row>
    <row r="21" spans="1:5" x14ac:dyDescent="0.25">
      <c r="A21" s="1"/>
      <c r="B21" s="33"/>
      <c r="C21" s="33"/>
      <c r="D21" s="35"/>
    </row>
    <row r="22" spans="1:5" x14ac:dyDescent="0.25">
      <c r="A22" s="1"/>
      <c r="B22" s="40" t="s">
        <v>55</v>
      </c>
      <c r="C22" s="40"/>
      <c r="D22" s="35"/>
    </row>
    <row r="23" spans="1:5" x14ac:dyDescent="0.25">
      <c r="A23" s="1"/>
      <c r="B23" s="40" t="s">
        <v>87</v>
      </c>
      <c r="C23" s="41">
        <f>11924.81</f>
        <v>11924.81</v>
      </c>
      <c r="D23" s="35"/>
    </row>
    <row r="24" spans="1:5" x14ac:dyDescent="0.25">
      <c r="A24" s="1"/>
      <c r="B24" s="42" t="s">
        <v>88</v>
      </c>
      <c r="C24" s="43">
        <v>11988.58</v>
      </c>
      <c r="D24" s="35"/>
    </row>
    <row r="25" spans="1:5" x14ac:dyDescent="0.25">
      <c r="A25" s="1"/>
      <c r="B25" s="40" t="s">
        <v>56</v>
      </c>
      <c r="C25" s="44">
        <f>C24-C23</f>
        <v>63.770000000000437</v>
      </c>
      <c r="D25" s="35"/>
    </row>
    <row r="26" spans="1:5" x14ac:dyDescent="0.25">
      <c r="A26" s="1"/>
      <c r="B26" s="33"/>
      <c r="C26" s="33"/>
      <c r="D26" s="35"/>
    </row>
    <row r="27" spans="1:5" x14ac:dyDescent="0.25">
      <c r="A27" s="1" t="s">
        <v>57</v>
      </c>
      <c r="B27" s="33" t="s">
        <v>89</v>
      </c>
      <c r="C27" s="33"/>
      <c r="D27" s="35"/>
    </row>
    <row r="28" spans="1:5" x14ac:dyDescent="0.25">
      <c r="A28" s="1"/>
      <c r="B28" s="33" t="s">
        <v>90</v>
      </c>
      <c r="C28" s="33"/>
      <c r="D28" s="35"/>
    </row>
    <row r="29" spans="1:5" x14ac:dyDescent="0.25">
      <c r="A29" s="1"/>
      <c r="B29" s="33" t="s">
        <v>91</v>
      </c>
      <c r="C29" s="33"/>
      <c r="D29" s="35"/>
    </row>
    <row r="30" spans="1:5" x14ac:dyDescent="0.25">
      <c r="A30" s="1"/>
      <c r="B30" s="42"/>
      <c r="C30" s="33"/>
      <c r="D30" s="35"/>
    </row>
    <row r="31" spans="1:5" x14ac:dyDescent="0.25">
      <c r="A31" s="1"/>
      <c r="B31" s="33"/>
      <c r="C31" s="33"/>
      <c r="D31" s="35"/>
    </row>
    <row r="32" spans="1:5" x14ac:dyDescent="0.25">
      <c r="A32" s="1"/>
      <c r="B32" s="33"/>
      <c r="C32" s="33"/>
      <c r="D32" s="35"/>
    </row>
    <row r="33" spans="1:4" x14ac:dyDescent="0.25">
      <c r="A33" s="1"/>
      <c r="B33" s="33"/>
      <c r="C33" s="33"/>
      <c r="D33" s="35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2026-02-22T14:23:57Z</dcterms:modified>
</cp:coreProperties>
</file>