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10" windowHeight="1101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'2кв'!$A$1:$E$51</definedName>
    <definedName name="_xlnm.Print_Area" localSheetId="2">'3кв'!$A$1:$E$51</definedName>
    <definedName name="_xlnm.Print_Area" localSheetId="3">'4кв'!$A$1:$E$50</definedName>
    <definedName name="_xlnm.Print_Area" localSheetId="4">отчет!$A$1:$C$35</definedName>
  </definedNames>
  <calcPr calcId="152511"/>
</workbook>
</file>

<file path=xl/calcChain.xml><?xml version="1.0" encoding="utf-8"?>
<calcChain xmlns="http://schemas.openxmlformats.org/spreadsheetml/2006/main">
  <c r="C28" i="33" l="1"/>
  <c r="B50" i="29" l="1"/>
  <c r="C14" i="33"/>
  <c r="C15" i="33"/>
  <c r="E26" i="32"/>
  <c r="C17" i="33"/>
  <c r="C19" i="33"/>
  <c r="C10" i="33"/>
  <c r="C9" i="33"/>
  <c r="E24" i="32"/>
  <c r="C8" i="33" l="1"/>
  <c r="C11" i="33" s="1"/>
  <c r="C6" i="33"/>
  <c r="E23" i="32" l="1"/>
  <c r="E22" i="32"/>
  <c r="B49" i="32" s="1"/>
  <c r="E23" i="31" l="1"/>
  <c r="E22" i="31"/>
  <c r="E22" i="30"/>
  <c r="E26" i="31" l="1"/>
  <c r="B50" i="31" s="1"/>
  <c r="E23" i="30"/>
  <c r="E26" i="30"/>
  <c r="B50" i="30" s="1"/>
  <c r="E23" i="29" l="1"/>
  <c r="E22" i="29"/>
  <c r="E26" i="29" l="1"/>
  <c r="B49" i="29" s="1"/>
  <c r="B45" i="30" s="1"/>
  <c r="C13" i="33"/>
  <c r="C22" i="33" l="1"/>
  <c r="C23" i="33" s="1"/>
  <c r="B45" i="31"/>
  <c r="B51" i="30"/>
  <c r="B51" i="31" l="1"/>
  <c r="B45" i="32" s="1"/>
  <c r="B50" i="32" s="1"/>
</calcChain>
</file>

<file path=xl/sharedStrings.xml><?xml version="1.0" encoding="utf-8"?>
<sst xmlns="http://schemas.openxmlformats.org/spreadsheetml/2006/main" count="253" uniqueCount="92">
  <si>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</si>
  <si>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</si>
  <si>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</si>
  <si>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</si>
  <si>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</si>
  <si>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</si>
  <si>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</si>
  <si>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</si>
  <si>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</si>
  <si>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</si>
  <si>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</si>
  <si>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</si>
  <si>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</si>
  <si>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</si>
  <si>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</si>
  <si>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</si>
  <si>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</si>
  <si>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</si>
  <si>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</si>
  <si>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</si>
  <si>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</si>
  <si>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</si>
  <si>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</si>
  <si>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</si>
  <si>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д.7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</si>
  <si>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Гребенник Валентина Николаевна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</si>
  <si>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46 от 01.05.2015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</si>
  <si>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№48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</si>
  <si>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</si>
  <si>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</si>
  <si>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</si>
  <si>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</si>
  <si>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</si>
  <si>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</si>
  <si>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</si>
  <si>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 влице председателя совета дома Гребенник В.Н.</t>
    </r>
  </si>
  <si>
    <t>в т.ч. Оплачено рем.и содерж.</t>
  </si>
  <si>
    <t>Общая площадь квартир - 594,9м2</t>
  </si>
  <si>
    <t xml:space="preserve">Общехозяйственные расходы </t>
  </si>
  <si>
    <t xml:space="preserve">определена приложением № 9 к договору </t>
  </si>
  <si>
    <t>Остаток на начало  квартала</t>
  </si>
  <si>
    <t>Услуги по содержанию многоквартирного дома</t>
  </si>
  <si>
    <t>Расходы по содержанию и тек. ремонту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</si>
  <si>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</si>
  <si>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</si>
  <si>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1 квартал</t>
  </si>
  <si>
    <t>Предъявлено населению 40584,06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</si>
  <si>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</si>
  <si>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</si>
  <si>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три тысячи восемьсот восемьдесят пять рублей 07 копеек.</t>
  </si>
  <si>
    <t>со финансирование по устройству дорожек к подъезду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</si>
  <si>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</si>
  <si>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</si>
  <si>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</si>
  <si>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</si>
  <si>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</si>
  <si>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</si>
  <si>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три  тысячи восемьсот двадцать  рублей 07 копеек.</t>
  </si>
  <si>
    <t>софинансирование ремонт подъезда</t>
  </si>
  <si>
    <t>софинансирование по устройству дорожек к подъезду</t>
  </si>
  <si>
    <t xml:space="preserve">           2. Всего за период с "01" 07 2025 г. по "30" 09 2025 г. выполнено работ (оказано услуг) на общую сумму тридцать шесть тысяч четыреста одиннадцать рублей 25 копеек.</t>
  </si>
  <si>
    <t>Предъявлено населению 44688,87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</si>
  <si>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</si>
  <si>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</si>
  <si>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</si>
  <si>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</si>
  <si>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ул.Комсомольская, д. 7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</si>
  <si>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</si>
  <si>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</si>
  <si>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</si>
  <si>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</si>
  <si>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</si>
  <si>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</si>
  <si>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</si>
  <si>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</si>
  <si>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</si>
  <si>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</si>
  <si>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</si>
  <si>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</si>
  <si>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01.01.2025г. по 31.12.2025 г.</t>
  </si>
  <si>
    <t>Остаток средств на 01.01.2026</t>
  </si>
  <si>
    <t>Непредвиденные работы 00  ч/ч</t>
  </si>
  <si>
    <t xml:space="preserve">Окраска площадок в двух подъездах (смета) </t>
  </si>
  <si>
    <t>декабрь</t>
  </si>
  <si>
    <t>софинансирование по ремонту пола в подъезде</t>
  </si>
  <si>
    <t>Начислено всего 170545,86</t>
  </si>
  <si>
    <t xml:space="preserve">           2. Всего за период с "01" 10  2025 г. по "31" 12  2025 г.выполнено работ (оказано услуг) на общую сумму шестьдесят семь тысяч пятьсот восемьдесят один рубль 35 копеек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</si>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</sst>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5" fillId="0" borderId="0"/>
    <xf numFmtId="0" fontId="16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43" fontId="4" fillId="2" borderId="1" xfId="1" applyFont="1" applyFill="1" applyBorder="1" applyAlignment="1">
      <alignment horizontal="center" vertical="center" wrapText="1"/>
    </xf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43" fontId="4" fillId="0" borderId="0" xfId="0" applyNumberFormat="1" applyFont="1"/>
    <xf numFmtId="0" fontId="4" fillId="2" borderId="0" xfId="0" applyFont="1" applyFill="1"/>
    <xf numFmtId="0" fontId="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64" fontId="4" fillId="0" borderId="0" xfId="0" applyNumberFormat="1" applyFont="1"/>
    <xf numFmtId="0" fontId="5" fillId="0" borderId="0" xfId="0" applyFont="1" applyAlignment="1">
      <alignment wrapText="1"/>
    </xf>
    <xf numFmtId="0" fontId="13" fillId="0" borderId="5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4" fillId="0" borderId="7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31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1.5" customHeight="1" x14ac:dyDescent="0.25">
      <c r="A2" s="77" t="s">
        <v>12</v>
      </c>
      <c r="B2" s="78"/>
      <c r="C2" s="78"/>
      <c r="D2" s="78"/>
      <c r="E2" s="78"/>
    </row>
    <row r="3" spans="1:5" x14ac:dyDescent="0.25">
      <c r="A3" s="79" t="s">
        <v>47</v>
      </c>
      <c r="B3" s="79"/>
      <c r="C3" s="79"/>
      <c r="D3" s="79"/>
      <c r="E3" s="79"/>
    </row>
    <row r="4" spans="1:5" s="1" customFormat="1" ht="15.75" x14ac:dyDescent="0.25">
      <c r="A4" s="24" t="s">
        <v>13</v>
      </c>
      <c r="B4" s="4"/>
      <c r="C4" s="4"/>
      <c r="D4" s="26"/>
      <c r="E4" s="28" t="s">
        <v>48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80" t="s">
        <v>0</v>
      </c>
      <c r="B6" s="80"/>
      <c r="C6" s="80"/>
      <c r="D6" s="80"/>
      <c r="E6" s="80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4" t="s">
        <v>1</v>
      </c>
      <c r="B8" s="74"/>
      <c r="C8" s="74"/>
      <c r="D8" s="74"/>
      <c r="E8" s="74"/>
    </row>
    <row r="9" spans="1:5" ht="18" customHeight="1" x14ac:dyDescent="0.25">
      <c r="A9" s="80" t="s">
        <v>25</v>
      </c>
      <c r="B9" s="80"/>
      <c r="C9" s="80"/>
      <c r="D9" s="80"/>
      <c r="E9" s="80"/>
    </row>
    <row r="10" spans="1:5" ht="24.6" customHeight="1" x14ac:dyDescent="0.25">
      <c r="A10" s="82" t="s">
        <v>14</v>
      </c>
      <c r="B10" s="83"/>
      <c r="C10" s="83"/>
      <c r="D10" s="83"/>
      <c r="E10" s="83"/>
    </row>
    <row r="11" spans="1:5" ht="27.75" customHeight="1" x14ac:dyDescent="0.25">
      <c r="A11" s="80" t="s">
        <v>26</v>
      </c>
      <c r="B11" s="80"/>
      <c r="C11" s="80"/>
      <c r="D11" s="80"/>
      <c r="E11" s="80"/>
    </row>
    <row r="12" spans="1:5" ht="17.25" customHeight="1" x14ac:dyDescent="0.25">
      <c r="A12" s="74" t="s">
        <v>15</v>
      </c>
      <c r="B12" s="75"/>
      <c r="C12" s="75"/>
      <c r="D12" s="75"/>
      <c r="E12" s="75"/>
    </row>
    <row r="13" spans="1:5" x14ac:dyDescent="0.25">
      <c r="A13" s="80" t="s">
        <v>22</v>
      </c>
      <c r="B13" s="80"/>
      <c r="C13" s="80"/>
      <c r="D13" s="80"/>
      <c r="E13" s="80"/>
    </row>
    <row r="14" spans="1:5" ht="13.5" customHeight="1" x14ac:dyDescent="0.25">
      <c r="A14" s="74" t="s">
        <v>2</v>
      </c>
      <c r="B14" s="75"/>
      <c r="C14" s="75"/>
      <c r="D14" s="75"/>
      <c r="E14" s="75"/>
    </row>
    <row r="15" spans="1:5" ht="16.5" customHeight="1" x14ac:dyDescent="0.25">
      <c r="A15" s="80" t="s">
        <v>43</v>
      </c>
      <c r="B15" s="80"/>
      <c r="C15" s="80"/>
      <c r="D15" s="80"/>
      <c r="E15" s="80"/>
    </row>
    <row r="16" spans="1:5" ht="13.5" customHeight="1" x14ac:dyDescent="0.25">
      <c r="A16" s="74" t="s">
        <v>16</v>
      </c>
      <c r="B16" s="75"/>
      <c r="C16" s="75"/>
      <c r="D16" s="75"/>
      <c r="E16" s="75"/>
    </row>
    <row r="17" spans="1:7" ht="33.75" customHeight="1" x14ac:dyDescent="0.25">
      <c r="A17" s="80" t="s">
        <v>17</v>
      </c>
      <c r="B17" s="80"/>
      <c r="C17" s="80"/>
      <c r="D17" s="80"/>
      <c r="E17" s="80"/>
    </row>
    <row r="18" spans="1:7" ht="65.25" customHeight="1" x14ac:dyDescent="0.25">
      <c r="A18" s="80" t="s">
        <v>27</v>
      </c>
      <c r="B18" s="80"/>
      <c r="C18" s="80"/>
      <c r="D18" s="80"/>
      <c r="E18" s="80"/>
    </row>
    <row r="19" spans="1:7" ht="35.25" customHeight="1" x14ac:dyDescent="0.25">
      <c r="A19" s="85" t="s">
        <v>28</v>
      </c>
      <c r="B19" s="85"/>
      <c r="C19" s="85"/>
      <c r="D19" s="85"/>
      <c r="E19" s="85"/>
    </row>
    <row r="20" spans="1:7" x14ac:dyDescent="0.25">
      <c r="A20" s="85"/>
      <c r="B20" s="85"/>
      <c r="C20" s="85"/>
      <c r="D20" s="85"/>
      <c r="E20" s="85"/>
      <c r="F20" s="2">
        <v>594.9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41</v>
      </c>
      <c r="B22" s="9" t="s">
        <v>39</v>
      </c>
      <c r="C22" s="3" t="s">
        <v>4</v>
      </c>
      <c r="D22" s="3">
        <v>14.27</v>
      </c>
      <c r="E22" s="8">
        <f>D22*F20*G20</f>
        <v>25467.669000000002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8352.3959999999988</v>
      </c>
    </row>
    <row r="24" spans="1:7" s="16" customFormat="1" x14ac:dyDescent="0.25">
      <c r="A24" s="21" t="s">
        <v>29</v>
      </c>
      <c r="B24" s="9" t="s">
        <v>45</v>
      </c>
      <c r="C24" s="22" t="s">
        <v>30</v>
      </c>
      <c r="D24" s="22"/>
      <c r="E24" s="11">
        <v>65</v>
      </c>
    </row>
    <row r="25" spans="1:7" s="16" customFormat="1" x14ac:dyDescent="0.25">
      <c r="A25" s="27"/>
      <c r="B25" s="36"/>
      <c r="C25" s="29"/>
      <c r="D25" s="29"/>
      <c r="E25" s="11"/>
    </row>
    <row r="26" spans="1:7" x14ac:dyDescent="0.25">
      <c r="A26" s="17" t="s">
        <v>31</v>
      </c>
      <c r="B26" s="18"/>
      <c r="C26" s="19"/>
      <c r="D26" s="19"/>
      <c r="E26" s="20">
        <f>SUM(E22:E25)</f>
        <v>33885.065000000002</v>
      </c>
    </row>
    <row r="27" spans="1:7" ht="21.6" customHeight="1" x14ac:dyDescent="0.25"/>
    <row r="28" spans="1:7" ht="33" customHeight="1" x14ac:dyDescent="0.25">
      <c r="A28" s="86" t="s">
        <v>49</v>
      </c>
      <c r="B28" s="86"/>
      <c r="C28" s="86"/>
      <c r="D28" s="86"/>
      <c r="E28" s="86"/>
    </row>
    <row r="29" spans="1:7" x14ac:dyDescent="0.25">
      <c r="A29" s="80" t="s">
        <v>21</v>
      </c>
      <c r="B29" s="80"/>
      <c r="C29" s="80"/>
      <c r="D29" s="80"/>
      <c r="E29" s="80"/>
    </row>
    <row r="30" spans="1:7" x14ac:dyDescent="0.25">
      <c r="A30" s="80" t="s">
        <v>20</v>
      </c>
      <c r="B30" s="80"/>
      <c r="C30" s="80"/>
      <c r="D30" s="80"/>
      <c r="E30" s="80"/>
    </row>
    <row r="31" spans="1:7" ht="31.5" customHeight="1" x14ac:dyDescent="0.25">
      <c r="A31" s="80" t="s">
        <v>32</v>
      </c>
      <c r="B31" s="80"/>
      <c r="C31" s="80"/>
      <c r="D31" s="80"/>
      <c r="E31" s="80"/>
    </row>
    <row r="32" spans="1:7" x14ac:dyDescent="0.25">
      <c r="A32" s="80" t="s">
        <v>18</v>
      </c>
      <c r="B32" s="80"/>
      <c r="C32" s="80"/>
      <c r="D32" s="80"/>
      <c r="E32" s="80"/>
    </row>
    <row r="33" spans="1:5" x14ac:dyDescent="0.25">
      <c r="A33" s="32"/>
      <c r="B33" s="32"/>
      <c r="C33" s="32"/>
      <c r="D33" s="32"/>
      <c r="E33" s="32"/>
    </row>
    <row r="34" spans="1:5" x14ac:dyDescent="0.25">
      <c r="A34" s="84" t="s">
        <v>5</v>
      </c>
      <c r="B34" s="84"/>
      <c r="C34" s="84"/>
      <c r="D34" s="84"/>
      <c r="E34" s="84"/>
    </row>
    <row r="35" spans="1:5" x14ac:dyDescent="0.25">
      <c r="A35" s="80" t="s">
        <v>18</v>
      </c>
      <c r="B35" s="80"/>
      <c r="C35" s="80"/>
      <c r="D35" s="80"/>
      <c r="E35" s="80"/>
    </row>
    <row r="36" spans="1:5" x14ac:dyDescent="0.25">
      <c r="A36" s="87" t="s">
        <v>44</v>
      </c>
      <c r="B36" s="87"/>
      <c r="C36" s="87"/>
      <c r="D36" s="87"/>
      <c r="E36" s="5"/>
    </row>
    <row r="37" spans="1:5" x14ac:dyDescent="0.25">
      <c r="B37" s="88" t="s">
        <v>19</v>
      </c>
      <c r="C37" s="88"/>
      <c r="D37" s="88"/>
      <c r="E37" s="6" t="s">
        <v>6</v>
      </c>
    </row>
    <row r="38" spans="1:5" x14ac:dyDescent="0.25">
      <c r="A38" s="33"/>
      <c r="B38" s="33"/>
      <c r="C38" s="33"/>
      <c r="D38" s="33"/>
      <c r="E38" s="33"/>
    </row>
    <row r="39" spans="1:5" x14ac:dyDescent="0.25">
      <c r="A39" s="89" t="s">
        <v>35</v>
      </c>
      <c r="B39" s="89"/>
      <c r="C39" s="89"/>
      <c r="D39" s="89"/>
      <c r="E39" s="5"/>
    </row>
    <row r="40" spans="1:5" x14ac:dyDescent="0.25">
      <c r="B40" s="88" t="s">
        <v>19</v>
      </c>
      <c r="C40" s="88"/>
      <c r="D40" s="88"/>
      <c r="E40" s="6" t="s">
        <v>6</v>
      </c>
    </row>
    <row r="43" spans="1:5" x14ac:dyDescent="0.25">
      <c r="A43" s="30" t="s">
        <v>37</v>
      </c>
    </row>
    <row r="44" spans="1:5" x14ac:dyDescent="0.25">
      <c r="A44" s="10" t="s">
        <v>33</v>
      </c>
    </row>
    <row r="45" spans="1:5" x14ac:dyDescent="0.25">
      <c r="A45" s="2" t="s">
        <v>40</v>
      </c>
      <c r="B45" s="12">
        <v>-20961.939999999999</v>
      </c>
    </row>
    <row r="46" spans="1:5" x14ac:dyDescent="0.25">
      <c r="A46" s="2" t="s">
        <v>46</v>
      </c>
      <c r="B46" s="12"/>
    </row>
    <row r="47" spans="1:5" x14ac:dyDescent="0.25">
      <c r="A47" s="2" t="s">
        <v>36</v>
      </c>
      <c r="B47" s="13">
        <v>37756.51</v>
      </c>
    </row>
    <row r="48" spans="1:5" ht="30" x14ac:dyDescent="0.25">
      <c r="A48" s="35" t="s">
        <v>50</v>
      </c>
      <c r="B48" s="13">
        <v>416.66</v>
      </c>
    </row>
    <row r="49" spans="1:2" ht="30" x14ac:dyDescent="0.25">
      <c r="A49" s="31" t="s">
        <v>42</v>
      </c>
      <c r="B49" s="13">
        <f>E26</f>
        <v>33885.065000000002</v>
      </c>
    </row>
    <row r="50" spans="1:2" x14ac:dyDescent="0.25">
      <c r="A50" s="14" t="s">
        <v>34</v>
      </c>
      <c r="B50" s="12">
        <f>B45+B47+B48-B49</f>
        <v>-16673.834999999999</v>
      </c>
    </row>
    <row r="51" spans="1:2" x14ac:dyDescent="0.25">
      <c r="B51" s="25"/>
    </row>
    <row r="52" spans="1:2" x14ac:dyDescent="0.25">
      <c r="B52" s="15"/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34" zoomScaleSheetLayoutView="100" workbookViewId="0">
      <selection activeCell="B52" sqref="B5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1.5" customHeight="1" x14ac:dyDescent="0.25">
      <c r="A2" s="77" t="s">
        <v>12</v>
      </c>
      <c r="B2" s="78"/>
      <c r="C2" s="78"/>
      <c r="D2" s="78"/>
      <c r="E2" s="78"/>
    </row>
    <row r="3" spans="1:5" x14ac:dyDescent="0.25">
      <c r="A3" s="79" t="s">
        <v>51</v>
      </c>
      <c r="B3" s="79"/>
      <c r="C3" s="79"/>
      <c r="D3" s="79"/>
      <c r="E3" s="79"/>
    </row>
    <row r="4" spans="1:5" s="1" customFormat="1" ht="15.75" x14ac:dyDescent="0.25">
      <c r="A4" s="24" t="s">
        <v>13</v>
      </c>
      <c r="B4" s="4"/>
      <c r="C4" s="4"/>
      <c r="D4" s="26"/>
      <c r="E4" s="28" t="s">
        <v>52</v>
      </c>
    </row>
    <row r="5" spans="1:5" x14ac:dyDescent="0.25">
      <c r="A5" s="39"/>
      <c r="B5" s="4"/>
      <c r="C5" s="4"/>
      <c r="D5" s="4"/>
      <c r="E5" s="4"/>
    </row>
    <row r="6" spans="1:5" x14ac:dyDescent="0.25">
      <c r="A6" s="80" t="s">
        <v>0</v>
      </c>
      <c r="B6" s="80"/>
      <c r="C6" s="80"/>
      <c r="D6" s="80"/>
      <c r="E6" s="80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4" t="s">
        <v>1</v>
      </c>
      <c r="B8" s="74"/>
      <c r="C8" s="74"/>
      <c r="D8" s="74"/>
      <c r="E8" s="74"/>
    </row>
    <row r="9" spans="1:5" ht="18" customHeight="1" x14ac:dyDescent="0.25">
      <c r="A9" s="80" t="s">
        <v>25</v>
      </c>
      <c r="B9" s="80"/>
      <c r="C9" s="80"/>
      <c r="D9" s="80"/>
      <c r="E9" s="80"/>
    </row>
    <row r="10" spans="1:5" ht="24.6" customHeight="1" x14ac:dyDescent="0.25">
      <c r="A10" s="82" t="s">
        <v>14</v>
      </c>
      <c r="B10" s="83"/>
      <c r="C10" s="83"/>
      <c r="D10" s="83"/>
      <c r="E10" s="83"/>
    </row>
    <row r="11" spans="1:5" ht="27.75" customHeight="1" x14ac:dyDescent="0.25">
      <c r="A11" s="80" t="s">
        <v>26</v>
      </c>
      <c r="B11" s="80"/>
      <c r="C11" s="80"/>
      <c r="D11" s="80"/>
      <c r="E11" s="80"/>
    </row>
    <row r="12" spans="1:5" ht="17.25" customHeight="1" x14ac:dyDescent="0.25">
      <c r="A12" s="74" t="s">
        <v>15</v>
      </c>
      <c r="B12" s="75"/>
      <c r="C12" s="75"/>
      <c r="D12" s="75"/>
      <c r="E12" s="75"/>
    </row>
    <row r="13" spans="1:5" x14ac:dyDescent="0.25">
      <c r="A13" s="80" t="s">
        <v>22</v>
      </c>
      <c r="B13" s="80"/>
      <c r="C13" s="80"/>
      <c r="D13" s="80"/>
      <c r="E13" s="80"/>
    </row>
    <row r="14" spans="1:5" ht="13.5" customHeight="1" x14ac:dyDescent="0.25">
      <c r="A14" s="74" t="s">
        <v>2</v>
      </c>
      <c r="B14" s="75"/>
      <c r="C14" s="75"/>
      <c r="D14" s="75"/>
      <c r="E14" s="75"/>
    </row>
    <row r="15" spans="1:5" ht="16.5" customHeight="1" x14ac:dyDescent="0.25">
      <c r="A15" s="80" t="s">
        <v>43</v>
      </c>
      <c r="B15" s="80"/>
      <c r="C15" s="80"/>
      <c r="D15" s="80"/>
      <c r="E15" s="80"/>
    </row>
    <row r="16" spans="1:5" ht="13.5" customHeight="1" x14ac:dyDescent="0.25">
      <c r="A16" s="74" t="s">
        <v>16</v>
      </c>
      <c r="B16" s="75"/>
      <c r="C16" s="75"/>
      <c r="D16" s="75"/>
      <c r="E16" s="75"/>
    </row>
    <row r="17" spans="1:7" ht="33.75" customHeight="1" x14ac:dyDescent="0.25">
      <c r="A17" s="80" t="s">
        <v>17</v>
      </c>
      <c r="B17" s="80"/>
      <c r="C17" s="80"/>
      <c r="D17" s="80"/>
      <c r="E17" s="80"/>
    </row>
    <row r="18" spans="1:7" ht="65.25" customHeight="1" x14ac:dyDescent="0.25">
      <c r="A18" s="80" t="s">
        <v>27</v>
      </c>
      <c r="B18" s="80"/>
      <c r="C18" s="80"/>
      <c r="D18" s="80"/>
      <c r="E18" s="80"/>
    </row>
    <row r="19" spans="1:7" ht="35.25" customHeight="1" x14ac:dyDescent="0.25">
      <c r="A19" s="85" t="s">
        <v>28</v>
      </c>
      <c r="B19" s="85"/>
      <c r="C19" s="85"/>
      <c r="D19" s="85"/>
      <c r="E19" s="85"/>
    </row>
    <row r="20" spans="1:7" x14ac:dyDescent="0.25">
      <c r="A20" s="85"/>
      <c r="B20" s="85"/>
      <c r="C20" s="85"/>
      <c r="D20" s="85"/>
      <c r="E20" s="85"/>
      <c r="F20" s="2">
        <v>594.9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41</v>
      </c>
      <c r="B22" s="9" t="s">
        <v>39</v>
      </c>
      <c r="C22" s="3" t="s">
        <v>4</v>
      </c>
      <c r="D22" s="3">
        <v>14.27</v>
      </c>
      <c r="E22" s="8">
        <f>D22*F20*G20</f>
        <v>25467.669000000002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8352.3959999999988</v>
      </c>
    </row>
    <row r="24" spans="1:7" s="16" customFormat="1" x14ac:dyDescent="0.25">
      <c r="A24" s="21" t="s">
        <v>29</v>
      </c>
      <c r="B24" s="9" t="s">
        <v>53</v>
      </c>
      <c r="C24" s="22" t="s">
        <v>30</v>
      </c>
      <c r="D24" s="22"/>
      <c r="E24" s="11"/>
    </row>
    <row r="25" spans="1:7" s="16" customFormat="1" x14ac:dyDescent="0.25">
      <c r="A25" s="27"/>
      <c r="B25" s="36"/>
      <c r="C25" s="29"/>
      <c r="D25" s="29"/>
      <c r="E25" s="11"/>
    </row>
    <row r="26" spans="1:7" x14ac:dyDescent="0.25">
      <c r="A26" s="17" t="s">
        <v>31</v>
      </c>
      <c r="B26" s="18"/>
      <c r="C26" s="19"/>
      <c r="D26" s="19"/>
      <c r="E26" s="20">
        <f>SUM(E22:E25)</f>
        <v>33820.065000000002</v>
      </c>
    </row>
    <row r="27" spans="1:7" ht="21.6" customHeight="1" x14ac:dyDescent="0.25"/>
    <row r="28" spans="1:7" ht="40.5" customHeight="1" x14ac:dyDescent="0.25">
      <c r="A28" s="86" t="s">
        <v>57</v>
      </c>
      <c r="B28" s="86"/>
      <c r="C28" s="86"/>
      <c r="D28" s="86"/>
      <c r="E28" s="86"/>
    </row>
    <row r="29" spans="1:7" ht="30.75" customHeight="1" x14ac:dyDescent="0.25">
      <c r="A29" s="80" t="s">
        <v>21</v>
      </c>
      <c r="B29" s="80"/>
      <c r="C29" s="80"/>
      <c r="D29" s="80"/>
      <c r="E29" s="80"/>
    </row>
    <row r="30" spans="1:7" x14ac:dyDescent="0.25">
      <c r="A30" s="80" t="s">
        <v>20</v>
      </c>
      <c r="B30" s="80"/>
      <c r="C30" s="80"/>
      <c r="D30" s="80"/>
      <c r="E30" s="80"/>
    </row>
    <row r="31" spans="1:7" ht="31.5" customHeight="1" x14ac:dyDescent="0.25">
      <c r="A31" s="80" t="s">
        <v>32</v>
      </c>
      <c r="B31" s="80"/>
      <c r="C31" s="80"/>
      <c r="D31" s="80"/>
      <c r="E31" s="80"/>
    </row>
    <row r="32" spans="1:7" x14ac:dyDescent="0.25">
      <c r="A32" s="80" t="s">
        <v>18</v>
      </c>
      <c r="B32" s="80"/>
      <c r="C32" s="80"/>
      <c r="D32" s="80"/>
      <c r="E32" s="80"/>
    </row>
    <row r="33" spans="1:5" x14ac:dyDescent="0.25">
      <c r="A33" s="37"/>
      <c r="B33" s="37"/>
      <c r="C33" s="37"/>
      <c r="D33" s="37"/>
      <c r="E33" s="37"/>
    </row>
    <row r="34" spans="1:5" x14ac:dyDescent="0.25">
      <c r="A34" s="84" t="s">
        <v>5</v>
      </c>
      <c r="B34" s="84"/>
      <c r="C34" s="84"/>
      <c r="D34" s="84"/>
      <c r="E34" s="84"/>
    </row>
    <row r="35" spans="1:5" x14ac:dyDescent="0.25">
      <c r="A35" s="80" t="s">
        <v>18</v>
      </c>
      <c r="B35" s="80"/>
      <c r="C35" s="80"/>
      <c r="D35" s="80"/>
      <c r="E35" s="80"/>
    </row>
    <row r="36" spans="1:5" x14ac:dyDescent="0.25">
      <c r="A36" s="87" t="s">
        <v>44</v>
      </c>
      <c r="B36" s="87"/>
      <c r="C36" s="87"/>
      <c r="D36" s="87"/>
      <c r="E36" s="5"/>
    </row>
    <row r="37" spans="1:5" x14ac:dyDescent="0.25">
      <c r="B37" s="88" t="s">
        <v>19</v>
      </c>
      <c r="C37" s="88"/>
      <c r="D37" s="88"/>
      <c r="E37" s="6" t="s">
        <v>6</v>
      </c>
    </row>
    <row r="38" spans="1:5" x14ac:dyDescent="0.25">
      <c r="A38" s="38"/>
      <c r="B38" s="38"/>
      <c r="C38" s="38"/>
      <c r="D38" s="38"/>
      <c r="E38" s="38"/>
    </row>
    <row r="39" spans="1:5" x14ac:dyDescent="0.25">
      <c r="A39" s="89" t="s">
        <v>35</v>
      </c>
      <c r="B39" s="89"/>
      <c r="C39" s="89"/>
      <c r="D39" s="89"/>
      <c r="E39" s="5"/>
    </row>
    <row r="40" spans="1:5" x14ac:dyDescent="0.25">
      <c r="B40" s="88" t="s">
        <v>19</v>
      </c>
      <c r="C40" s="88"/>
      <c r="D40" s="88"/>
      <c r="E40" s="6" t="s">
        <v>6</v>
      </c>
    </row>
    <row r="43" spans="1:5" x14ac:dyDescent="0.25">
      <c r="A43" s="30" t="s">
        <v>37</v>
      </c>
    </row>
    <row r="44" spans="1:5" x14ac:dyDescent="0.25">
      <c r="A44" s="10" t="s">
        <v>33</v>
      </c>
    </row>
    <row r="45" spans="1:5" x14ac:dyDescent="0.25">
      <c r="A45" s="2" t="s">
        <v>40</v>
      </c>
      <c r="B45" s="12">
        <f>'1кв'!B50</f>
        <v>-16673.834999999999</v>
      </c>
    </row>
    <row r="46" spans="1:5" x14ac:dyDescent="0.25">
      <c r="A46" s="2" t="s">
        <v>46</v>
      </c>
      <c r="B46" s="12"/>
    </row>
    <row r="47" spans="1:5" x14ac:dyDescent="0.25">
      <c r="A47" s="2" t="s">
        <v>36</v>
      </c>
      <c r="B47" s="13">
        <v>39068.35</v>
      </c>
    </row>
    <row r="48" spans="1:5" ht="30" x14ac:dyDescent="0.25">
      <c r="A48" s="37" t="s">
        <v>59</v>
      </c>
      <c r="B48" s="13">
        <v>833.32</v>
      </c>
    </row>
    <row r="49" spans="1:2" ht="30" x14ac:dyDescent="0.25">
      <c r="A49" s="45" t="s">
        <v>58</v>
      </c>
      <c r="B49" s="13">
        <v>1386.86</v>
      </c>
    </row>
    <row r="50" spans="1:2" ht="30" x14ac:dyDescent="0.25">
      <c r="A50" s="40" t="s">
        <v>42</v>
      </c>
      <c r="B50" s="13">
        <f>E26</f>
        <v>33820.065000000002</v>
      </c>
    </row>
    <row r="51" spans="1:2" x14ac:dyDescent="0.25">
      <c r="A51" s="14" t="s">
        <v>34</v>
      </c>
      <c r="B51" s="12">
        <f>B45+B47+B48+B49-B50</f>
        <v>-9205.3700000000026</v>
      </c>
    </row>
    <row r="52" spans="1:2" x14ac:dyDescent="0.25">
      <c r="B52" s="25"/>
    </row>
    <row r="53" spans="1:2" x14ac:dyDescent="0.25">
      <c r="B53" s="15"/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31" zoomScaleSheetLayoutView="100" workbookViewId="0">
      <selection activeCell="B52" sqref="B5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1.5" customHeight="1" x14ac:dyDescent="0.25">
      <c r="A2" s="77" t="s">
        <v>12</v>
      </c>
      <c r="B2" s="78"/>
      <c r="C2" s="78"/>
      <c r="D2" s="78"/>
      <c r="E2" s="78"/>
    </row>
    <row r="3" spans="1:5" x14ac:dyDescent="0.25">
      <c r="A3" s="79" t="s">
        <v>54</v>
      </c>
      <c r="B3" s="79"/>
      <c r="C3" s="79"/>
      <c r="D3" s="79"/>
      <c r="E3" s="79"/>
    </row>
    <row r="4" spans="1:5" s="1" customFormat="1" ht="15.75" x14ac:dyDescent="0.25">
      <c r="A4" s="24" t="s">
        <v>13</v>
      </c>
      <c r="B4" s="4"/>
      <c r="C4" s="4"/>
      <c r="D4" s="26"/>
      <c r="E4" s="28" t="s">
        <v>55</v>
      </c>
    </row>
    <row r="5" spans="1:5" x14ac:dyDescent="0.25">
      <c r="A5" s="42"/>
      <c r="B5" s="4"/>
      <c r="C5" s="4"/>
      <c r="D5" s="4"/>
      <c r="E5" s="4"/>
    </row>
    <row r="6" spans="1:5" x14ac:dyDescent="0.25">
      <c r="A6" s="80" t="s">
        <v>0</v>
      </c>
      <c r="B6" s="80"/>
      <c r="C6" s="80"/>
      <c r="D6" s="80"/>
      <c r="E6" s="80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4" t="s">
        <v>1</v>
      </c>
      <c r="B8" s="74"/>
      <c r="C8" s="74"/>
      <c r="D8" s="74"/>
      <c r="E8" s="74"/>
    </row>
    <row r="9" spans="1:5" ht="18" customHeight="1" x14ac:dyDescent="0.25">
      <c r="A9" s="80" t="s">
        <v>25</v>
      </c>
      <c r="B9" s="80"/>
      <c r="C9" s="80"/>
      <c r="D9" s="80"/>
      <c r="E9" s="80"/>
    </row>
    <row r="10" spans="1:5" ht="24.6" customHeight="1" x14ac:dyDescent="0.25">
      <c r="A10" s="82" t="s">
        <v>14</v>
      </c>
      <c r="B10" s="83"/>
      <c r="C10" s="83"/>
      <c r="D10" s="83"/>
      <c r="E10" s="83"/>
    </row>
    <row r="11" spans="1:5" ht="27.75" customHeight="1" x14ac:dyDescent="0.25">
      <c r="A11" s="80" t="s">
        <v>26</v>
      </c>
      <c r="B11" s="80"/>
      <c r="C11" s="80"/>
      <c r="D11" s="80"/>
      <c r="E11" s="80"/>
    </row>
    <row r="12" spans="1:5" ht="17.25" customHeight="1" x14ac:dyDescent="0.25">
      <c r="A12" s="74" t="s">
        <v>15</v>
      </c>
      <c r="B12" s="75"/>
      <c r="C12" s="75"/>
      <c r="D12" s="75"/>
      <c r="E12" s="75"/>
    </row>
    <row r="13" spans="1:5" x14ac:dyDescent="0.25">
      <c r="A13" s="80" t="s">
        <v>22</v>
      </c>
      <c r="B13" s="80"/>
      <c r="C13" s="80"/>
      <c r="D13" s="80"/>
      <c r="E13" s="80"/>
    </row>
    <row r="14" spans="1:5" ht="13.5" customHeight="1" x14ac:dyDescent="0.25">
      <c r="A14" s="74" t="s">
        <v>2</v>
      </c>
      <c r="B14" s="75"/>
      <c r="C14" s="75"/>
      <c r="D14" s="75"/>
      <c r="E14" s="75"/>
    </row>
    <row r="15" spans="1:5" ht="16.5" customHeight="1" x14ac:dyDescent="0.25">
      <c r="A15" s="80" t="s">
        <v>43</v>
      </c>
      <c r="B15" s="80"/>
      <c r="C15" s="80"/>
      <c r="D15" s="80"/>
      <c r="E15" s="80"/>
    </row>
    <row r="16" spans="1:5" ht="13.5" customHeight="1" x14ac:dyDescent="0.25">
      <c r="A16" s="74" t="s">
        <v>16</v>
      </c>
      <c r="B16" s="75"/>
      <c r="C16" s="75"/>
      <c r="D16" s="75"/>
      <c r="E16" s="75"/>
    </row>
    <row r="17" spans="1:7" ht="33.75" customHeight="1" x14ac:dyDescent="0.25">
      <c r="A17" s="80" t="s">
        <v>17</v>
      </c>
      <c r="B17" s="80"/>
      <c r="C17" s="80"/>
      <c r="D17" s="80"/>
      <c r="E17" s="80"/>
    </row>
    <row r="18" spans="1:7" ht="65.25" customHeight="1" x14ac:dyDescent="0.25">
      <c r="A18" s="80" t="s">
        <v>27</v>
      </c>
      <c r="B18" s="80"/>
      <c r="C18" s="80"/>
      <c r="D18" s="80"/>
      <c r="E18" s="80"/>
    </row>
    <row r="19" spans="1:7" ht="35.25" customHeight="1" x14ac:dyDescent="0.25">
      <c r="A19" s="85" t="s">
        <v>28</v>
      </c>
      <c r="B19" s="85"/>
      <c r="C19" s="85"/>
      <c r="D19" s="85"/>
      <c r="E19" s="85"/>
    </row>
    <row r="20" spans="1:7" x14ac:dyDescent="0.25">
      <c r="A20" s="85"/>
      <c r="B20" s="85"/>
      <c r="C20" s="85"/>
      <c r="D20" s="85"/>
      <c r="E20" s="85"/>
      <c r="F20" s="2">
        <v>594.9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41</v>
      </c>
      <c r="B22" s="9" t="s">
        <v>39</v>
      </c>
      <c r="C22" s="3" t="s">
        <v>4</v>
      </c>
      <c r="D22" s="3">
        <v>15.06</v>
      </c>
      <c r="E22" s="8">
        <f>D22*F20*G20</f>
        <v>26877.581999999999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9137.6640000000007</v>
      </c>
    </row>
    <row r="24" spans="1:7" s="16" customFormat="1" x14ac:dyDescent="0.25">
      <c r="A24" s="21" t="s">
        <v>29</v>
      </c>
      <c r="B24" s="9" t="s">
        <v>56</v>
      </c>
      <c r="C24" s="22" t="s">
        <v>30</v>
      </c>
      <c r="D24" s="22"/>
      <c r="E24" s="11">
        <v>396</v>
      </c>
    </row>
    <row r="25" spans="1:7" s="16" customFormat="1" x14ac:dyDescent="0.25">
      <c r="A25" s="27"/>
      <c r="B25" s="36"/>
      <c r="C25" s="29"/>
      <c r="D25" s="29"/>
      <c r="E25" s="11"/>
    </row>
    <row r="26" spans="1:7" x14ac:dyDescent="0.25">
      <c r="A26" s="17" t="s">
        <v>31</v>
      </c>
      <c r="B26" s="18"/>
      <c r="C26" s="19"/>
      <c r="D26" s="19"/>
      <c r="E26" s="20">
        <f>SUM(E22:E25)</f>
        <v>36411.245999999999</v>
      </c>
    </row>
    <row r="27" spans="1:7" ht="21.6" customHeight="1" x14ac:dyDescent="0.25"/>
    <row r="28" spans="1:7" ht="40.5" customHeight="1" x14ac:dyDescent="0.25">
      <c r="A28" s="86" t="s">
        <v>60</v>
      </c>
      <c r="B28" s="86"/>
      <c r="C28" s="86"/>
      <c r="D28" s="86"/>
      <c r="E28" s="86"/>
    </row>
    <row r="29" spans="1:7" ht="30.75" customHeight="1" x14ac:dyDescent="0.25">
      <c r="A29" s="80" t="s">
        <v>21</v>
      </c>
      <c r="B29" s="80"/>
      <c r="C29" s="80"/>
      <c r="D29" s="80"/>
      <c r="E29" s="80"/>
    </row>
    <row r="30" spans="1:7" x14ac:dyDescent="0.25">
      <c r="A30" s="80" t="s">
        <v>20</v>
      </c>
      <c r="B30" s="80"/>
      <c r="C30" s="80"/>
      <c r="D30" s="80"/>
      <c r="E30" s="80"/>
    </row>
    <row r="31" spans="1:7" ht="31.5" customHeight="1" x14ac:dyDescent="0.25">
      <c r="A31" s="80" t="s">
        <v>32</v>
      </c>
      <c r="B31" s="80"/>
      <c r="C31" s="80"/>
      <c r="D31" s="80"/>
      <c r="E31" s="80"/>
    </row>
    <row r="32" spans="1:7" x14ac:dyDescent="0.25">
      <c r="A32" s="80" t="s">
        <v>18</v>
      </c>
      <c r="B32" s="80"/>
      <c r="C32" s="80"/>
      <c r="D32" s="80"/>
      <c r="E32" s="80"/>
    </row>
    <row r="33" spans="1:5" x14ac:dyDescent="0.25">
      <c r="A33" s="43"/>
      <c r="B33" s="43"/>
      <c r="C33" s="43"/>
      <c r="D33" s="43"/>
      <c r="E33" s="43"/>
    </row>
    <row r="34" spans="1:5" x14ac:dyDescent="0.25">
      <c r="A34" s="84" t="s">
        <v>5</v>
      </c>
      <c r="B34" s="84"/>
      <c r="C34" s="84"/>
      <c r="D34" s="84"/>
      <c r="E34" s="84"/>
    </row>
    <row r="35" spans="1:5" x14ac:dyDescent="0.25">
      <c r="A35" s="80" t="s">
        <v>18</v>
      </c>
      <c r="B35" s="80"/>
      <c r="C35" s="80"/>
      <c r="D35" s="80"/>
      <c r="E35" s="80"/>
    </row>
    <row r="36" spans="1:5" x14ac:dyDescent="0.25">
      <c r="A36" s="87" t="s">
        <v>44</v>
      </c>
      <c r="B36" s="87"/>
      <c r="C36" s="87"/>
      <c r="D36" s="87"/>
      <c r="E36" s="5"/>
    </row>
    <row r="37" spans="1:5" x14ac:dyDescent="0.25">
      <c r="B37" s="88" t="s">
        <v>19</v>
      </c>
      <c r="C37" s="88"/>
      <c r="D37" s="88"/>
      <c r="E37" s="6" t="s">
        <v>6</v>
      </c>
    </row>
    <row r="38" spans="1:5" x14ac:dyDescent="0.25">
      <c r="A38" s="41"/>
      <c r="B38" s="41"/>
      <c r="C38" s="41"/>
      <c r="D38" s="41"/>
      <c r="E38" s="41"/>
    </row>
    <row r="39" spans="1:5" x14ac:dyDescent="0.25">
      <c r="A39" s="89" t="s">
        <v>35</v>
      </c>
      <c r="B39" s="89"/>
      <c r="C39" s="89"/>
      <c r="D39" s="89"/>
      <c r="E39" s="5"/>
    </row>
    <row r="40" spans="1:5" x14ac:dyDescent="0.25">
      <c r="B40" s="88" t="s">
        <v>19</v>
      </c>
      <c r="C40" s="88"/>
      <c r="D40" s="88"/>
      <c r="E40" s="6" t="s">
        <v>6</v>
      </c>
    </row>
    <row r="43" spans="1:5" x14ac:dyDescent="0.25">
      <c r="A43" s="30" t="s">
        <v>37</v>
      </c>
    </row>
    <row r="44" spans="1:5" x14ac:dyDescent="0.25">
      <c r="A44" s="10" t="s">
        <v>33</v>
      </c>
    </row>
    <row r="45" spans="1:5" x14ac:dyDescent="0.25">
      <c r="A45" s="2" t="s">
        <v>40</v>
      </c>
      <c r="B45" s="12">
        <f>'2кв'!B51</f>
        <v>-9205.3700000000026</v>
      </c>
    </row>
    <row r="46" spans="1:5" x14ac:dyDescent="0.25">
      <c r="A46" s="2" t="s">
        <v>61</v>
      </c>
      <c r="B46" s="12"/>
    </row>
    <row r="47" spans="1:5" x14ac:dyDescent="0.25">
      <c r="A47" s="2" t="s">
        <v>36</v>
      </c>
      <c r="B47" s="13">
        <v>41366.15</v>
      </c>
    </row>
    <row r="48" spans="1:5" ht="30" x14ac:dyDescent="0.25">
      <c r="A48" s="43" t="s">
        <v>50</v>
      </c>
      <c r="B48" s="13">
        <v>0</v>
      </c>
    </row>
    <row r="49" spans="1:2" ht="30" x14ac:dyDescent="0.25">
      <c r="A49" s="46" t="s">
        <v>58</v>
      </c>
      <c r="B49" s="13">
        <v>4829.0200000000004</v>
      </c>
    </row>
    <row r="50" spans="1:2" ht="30" x14ac:dyDescent="0.25">
      <c r="A50" s="44" t="s">
        <v>42</v>
      </c>
      <c r="B50" s="13">
        <f>E26</f>
        <v>36411.245999999999</v>
      </c>
    </row>
    <row r="51" spans="1:2" x14ac:dyDescent="0.25">
      <c r="A51" s="14" t="s">
        <v>34</v>
      </c>
      <c r="B51" s="12">
        <f>B45+B47+B49-B50</f>
        <v>578.55400000000373</v>
      </c>
    </row>
    <row r="52" spans="1:2" x14ac:dyDescent="0.25">
      <c r="B52" s="25"/>
    </row>
    <row r="53" spans="1:2" x14ac:dyDescent="0.25">
      <c r="B53" s="15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25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1.5" customHeight="1" x14ac:dyDescent="0.25">
      <c r="A2" s="77" t="s">
        <v>12</v>
      </c>
      <c r="B2" s="78"/>
      <c r="C2" s="78"/>
      <c r="D2" s="78"/>
      <c r="E2" s="78"/>
    </row>
    <row r="3" spans="1:5" x14ac:dyDescent="0.25">
      <c r="A3" s="79" t="s">
        <v>62</v>
      </c>
      <c r="B3" s="79"/>
      <c r="C3" s="79"/>
      <c r="D3" s="79"/>
      <c r="E3" s="79"/>
    </row>
    <row r="4" spans="1:5" s="1" customFormat="1" ht="15.75" x14ac:dyDescent="0.25">
      <c r="A4" s="24" t="s">
        <v>13</v>
      </c>
      <c r="B4" s="4"/>
      <c r="C4" s="4"/>
      <c r="D4" s="2"/>
      <c r="E4" s="51">
        <v>46022</v>
      </c>
    </row>
    <row r="5" spans="1:5" x14ac:dyDescent="0.25">
      <c r="A5" s="48"/>
      <c r="B5" s="4"/>
      <c r="C5" s="4"/>
      <c r="D5" s="4"/>
      <c r="E5" s="4"/>
    </row>
    <row r="6" spans="1:5" x14ac:dyDescent="0.25">
      <c r="A6" s="80" t="s">
        <v>0</v>
      </c>
      <c r="B6" s="80"/>
      <c r="C6" s="80"/>
      <c r="D6" s="80"/>
      <c r="E6" s="80"/>
    </row>
    <row r="7" spans="1:5" x14ac:dyDescent="0.25">
      <c r="A7" s="81" t="s">
        <v>24</v>
      </c>
      <c r="B7" s="81"/>
      <c r="C7" s="81"/>
      <c r="D7" s="81"/>
      <c r="E7" s="81"/>
    </row>
    <row r="8" spans="1:5" x14ac:dyDescent="0.25">
      <c r="A8" s="74" t="s">
        <v>1</v>
      </c>
      <c r="B8" s="74"/>
      <c r="C8" s="74"/>
      <c r="D8" s="74"/>
      <c r="E8" s="74"/>
    </row>
    <row r="9" spans="1:5" ht="18" customHeight="1" x14ac:dyDescent="0.25">
      <c r="A9" s="80" t="s">
        <v>25</v>
      </c>
      <c r="B9" s="80"/>
      <c r="C9" s="80"/>
      <c r="D9" s="80"/>
      <c r="E9" s="80"/>
    </row>
    <row r="10" spans="1:5" ht="24.6" customHeight="1" x14ac:dyDescent="0.25">
      <c r="A10" s="82" t="s">
        <v>14</v>
      </c>
      <c r="B10" s="83"/>
      <c r="C10" s="83"/>
      <c r="D10" s="83"/>
      <c r="E10" s="83"/>
    </row>
    <row r="11" spans="1:5" ht="27.75" customHeight="1" x14ac:dyDescent="0.25">
      <c r="A11" s="80" t="s">
        <v>26</v>
      </c>
      <c r="B11" s="80"/>
      <c r="C11" s="80"/>
      <c r="D11" s="80"/>
      <c r="E11" s="80"/>
    </row>
    <row r="12" spans="1:5" ht="17.25" customHeight="1" x14ac:dyDescent="0.25">
      <c r="A12" s="74" t="s">
        <v>15</v>
      </c>
      <c r="B12" s="75"/>
      <c r="C12" s="75"/>
      <c r="D12" s="75"/>
      <c r="E12" s="75"/>
    </row>
    <row r="13" spans="1:5" x14ac:dyDescent="0.25">
      <c r="A13" s="80" t="s">
        <v>22</v>
      </c>
      <c r="B13" s="80"/>
      <c r="C13" s="80"/>
      <c r="D13" s="80"/>
      <c r="E13" s="80"/>
    </row>
    <row r="14" spans="1:5" ht="13.5" customHeight="1" x14ac:dyDescent="0.25">
      <c r="A14" s="74" t="s">
        <v>2</v>
      </c>
      <c r="B14" s="75"/>
      <c r="C14" s="75"/>
      <c r="D14" s="75"/>
      <c r="E14" s="75"/>
    </row>
    <row r="15" spans="1:5" ht="16.5" customHeight="1" x14ac:dyDescent="0.25">
      <c r="A15" s="80" t="s">
        <v>43</v>
      </c>
      <c r="B15" s="80"/>
      <c r="C15" s="80"/>
      <c r="D15" s="80"/>
      <c r="E15" s="80"/>
    </row>
    <row r="16" spans="1:5" ht="13.5" customHeight="1" x14ac:dyDescent="0.25">
      <c r="A16" s="74" t="s">
        <v>16</v>
      </c>
      <c r="B16" s="75"/>
      <c r="C16" s="75"/>
      <c r="D16" s="75"/>
      <c r="E16" s="75"/>
    </row>
    <row r="17" spans="1:7" ht="33.75" customHeight="1" x14ac:dyDescent="0.25">
      <c r="A17" s="80" t="s">
        <v>17</v>
      </c>
      <c r="B17" s="80"/>
      <c r="C17" s="80"/>
      <c r="D17" s="80"/>
      <c r="E17" s="80"/>
    </row>
    <row r="18" spans="1:7" ht="65.25" customHeight="1" x14ac:dyDescent="0.25">
      <c r="A18" s="80" t="s">
        <v>27</v>
      </c>
      <c r="B18" s="80"/>
      <c r="C18" s="80"/>
      <c r="D18" s="80"/>
      <c r="E18" s="80"/>
    </row>
    <row r="19" spans="1:7" ht="35.25" customHeight="1" x14ac:dyDescent="0.25">
      <c r="A19" s="85" t="s">
        <v>28</v>
      </c>
      <c r="B19" s="85"/>
      <c r="C19" s="85"/>
      <c r="D19" s="85"/>
      <c r="E19" s="85"/>
    </row>
    <row r="20" spans="1:7" x14ac:dyDescent="0.25">
      <c r="A20" s="85"/>
      <c r="B20" s="85"/>
      <c r="C20" s="85"/>
      <c r="D20" s="85"/>
      <c r="E20" s="85"/>
      <c r="F20" s="2">
        <v>594.9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41</v>
      </c>
      <c r="B22" s="9" t="s">
        <v>39</v>
      </c>
      <c r="C22" s="3" t="s">
        <v>4</v>
      </c>
      <c r="D22" s="3">
        <v>15.06</v>
      </c>
      <c r="E22" s="8">
        <f>D22*F20*G20</f>
        <v>26877.581999999999</v>
      </c>
    </row>
    <row r="23" spans="1:7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9137.6640000000007</v>
      </c>
    </row>
    <row r="24" spans="1:7" s="16" customFormat="1" x14ac:dyDescent="0.25">
      <c r="A24" s="21" t="s">
        <v>29</v>
      </c>
      <c r="B24" s="9" t="s">
        <v>63</v>
      </c>
      <c r="C24" s="22" t="s">
        <v>30</v>
      </c>
      <c r="D24" s="22"/>
      <c r="E24" s="11">
        <f>243+3042</f>
        <v>3285</v>
      </c>
    </row>
    <row r="25" spans="1:7" s="16" customFormat="1" ht="30" x14ac:dyDescent="0.25">
      <c r="A25" s="94" t="s">
        <v>82</v>
      </c>
      <c r="B25" s="36" t="s">
        <v>83</v>
      </c>
      <c r="C25" s="29" t="s">
        <v>30</v>
      </c>
      <c r="D25" s="29"/>
      <c r="E25" s="11">
        <v>28281.1</v>
      </c>
    </row>
    <row r="26" spans="1:7" x14ac:dyDescent="0.25">
      <c r="A26" s="17" t="s">
        <v>31</v>
      </c>
      <c r="B26" s="18"/>
      <c r="C26" s="19"/>
      <c r="D26" s="19"/>
      <c r="E26" s="20">
        <f>SUM(E22:E25)</f>
        <v>67581.34599999999</v>
      </c>
    </row>
    <row r="27" spans="1:7" ht="21.6" customHeight="1" x14ac:dyDescent="0.25"/>
    <row r="28" spans="1:7" ht="40.5" customHeight="1" x14ac:dyDescent="0.25">
      <c r="A28" s="86" t="s">
        <v>86</v>
      </c>
      <c r="B28" s="86"/>
      <c r="C28" s="86"/>
      <c r="D28" s="86"/>
      <c r="E28" s="86"/>
    </row>
    <row r="29" spans="1:7" ht="30.75" customHeight="1" x14ac:dyDescent="0.25">
      <c r="A29" s="80" t="s">
        <v>21</v>
      </c>
      <c r="B29" s="80"/>
      <c r="C29" s="80"/>
      <c r="D29" s="80"/>
      <c r="E29" s="80"/>
    </row>
    <row r="30" spans="1:7" x14ac:dyDescent="0.25">
      <c r="A30" s="80" t="s">
        <v>20</v>
      </c>
      <c r="B30" s="80"/>
      <c r="C30" s="80"/>
      <c r="D30" s="80"/>
      <c r="E30" s="80"/>
    </row>
    <row r="31" spans="1:7" ht="31.5" customHeight="1" x14ac:dyDescent="0.25">
      <c r="A31" s="80" t="s">
        <v>32</v>
      </c>
      <c r="B31" s="80"/>
      <c r="C31" s="80"/>
      <c r="D31" s="80"/>
      <c r="E31" s="80"/>
    </row>
    <row r="32" spans="1:7" x14ac:dyDescent="0.25">
      <c r="A32" s="80" t="s">
        <v>18</v>
      </c>
      <c r="B32" s="80"/>
      <c r="C32" s="80"/>
      <c r="D32" s="80"/>
      <c r="E32" s="80"/>
    </row>
    <row r="33" spans="1:5" x14ac:dyDescent="0.25">
      <c r="A33" s="49"/>
      <c r="B33" s="49"/>
      <c r="C33" s="49"/>
      <c r="D33" s="49"/>
      <c r="E33" s="49"/>
    </row>
    <row r="34" spans="1:5" x14ac:dyDescent="0.25">
      <c r="A34" s="84" t="s">
        <v>5</v>
      </c>
      <c r="B34" s="84"/>
      <c r="C34" s="84"/>
      <c r="D34" s="84"/>
      <c r="E34" s="84"/>
    </row>
    <row r="35" spans="1:5" x14ac:dyDescent="0.25">
      <c r="A35" s="80" t="s">
        <v>18</v>
      </c>
      <c r="B35" s="80"/>
      <c r="C35" s="80"/>
      <c r="D35" s="80"/>
      <c r="E35" s="80"/>
    </row>
    <row r="36" spans="1:5" x14ac:dyDescent="0.25">
      <c r="A36" s="87" t="s">
        <v>44</v>
      </c>
      <c r="B36" s="87"/>
      <c r="C36" s="87"/>
      <c r="D36" s="87"/>
      <c r="E36" s="5"/>
    </row>
    <row r="37" spans="1:5" x14ac:dyDescent="0.25">
      <c r="B37" s="88" t="s">
        <v>19</v>
      </c>
      <c r="C37" s="88"/>
      <c r="D37" s="88"/>
      <c r="E37" s="6" t="s">
        <v>6</v>
      </c>
    </row>
    <row r="38" spans="1:5" x14ac:dyDescent="0.25">
      <c r="A38" s="47"/>
      <c r="B38" s="47"/>
      <c r="C38" s="47"/>
      <c r="D38" s="47"/>
      <c r="E38" s="47"/>
    </row>
    <row r="39" spans="1:5" x14ac:dyDescent="0.25">
      <c r="A39" s="89" t="s">
        <v>35</v>
      </c>
      <c r="B39" s="89"/>
      <c r="C39" s="89"/>
      <c r="D39" s="89"/>
      <c r="E39" s="5"/>
    </row>
    <row r="40" spans="1:5" x14ac:dyDescent="0.25">
      <c r="B40" s="88" t="s">
        <v>19</v>
      </c>
      <c r="C40" s="88"/>
      <c r="D40" s="88"/>
      <c r="E40" s="6" t="s">
        <v>6</v>
      </c>
    </row>
    <row r="43" spans="1:5" x14ac:dyDescent="0.25">
      <c r="A43" s="30" t="s">
        <v>37</v>
      </c>
    </row>
    <row r="44" spans="1:5" x14ac:dyDescent="0.25">
      <c r="A44" s="10" t="s">
        <v>33</v>
      </c>
    </row>
    <row r="45" spans="1:5" x14ac:dyDescent="0.25">
      <c r="A45" s="2" t="s">
        <v>40</v>
      </c>
      <c r="B45" s="12">
        <f>'3кв'!B51</f>
        <v>578.55400000000373</v>
      </c>
    </row>
    <row r="46" spans="1:5" x14ac:dyDescent="0.25">
      <c r="A46" s="2" t="s">
        <v>61</v>
      </c>
      <c r="B46" s="12"/>
    </row>
    <row r="47" spans="1:5" x14ac:dyDescent="0.25">
      <c r="A47" s="2" t="s">
        <v>36</v>
      </c>
      <c r="B47" s="13">
        <v>38542.129999999997</v>
      </c>
    </row>
    <row r="48" spans="1:5" ht="30" x14ac:dyDescent="0.25">
      <c r="A48" s="49" t="s">
        <v>58</v>
      </c>
      <c r="B48" s="13">
        <v>3470.04</v>
      </c>
    </row>
    <row r="49" spans="1:2" ht="30" x14ac:dyDescent="0.25">
      <c r="A49" s="50" t="s">
        <v>42</v>
      </c>
      <c r="B49" s="13">
        <f>E26</f>
        <v>67581.34599999999</v>
      </c>
    </row>
    <row r="50" spans="1:2" x14ac:dyDescent="0.25">
      <c r="A50" s="14" t="s">
        <v>34</v>
      </c>
      <c r="B50" s="12">
        <f>B45+B47+B48-B49</f>
        <v>-24990.621999999988</v>
      </c>
    </row>
    <row r="51" spans="1:2" x14ac:dyDescent="0.25">
      <c r="B51" s="25"/>
    </row>
    <row r="52" spans="1:2" x14ac:dyDescent="0.25">
      <c r="B52" s="15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13" zoomScaleSheetLayoutView="100" workbookViewId="0">
      <selection activeCell="C28" sqref="C28"/>
    </sheetView>
  </sheetViews>
  <sheetFormatPr defaultRowHeight="15" x14ac:dyDescent="0.25"/>
  <cols>
    <col min="1" max="1" width="10.5703125" customWidth="1"/>
    <col min="2" max="2" width="60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91" t="s">
        <v>64</v>
      </c>
      <c r="B1" s="91"/>
      <c r="C1" s="91"/>
      <c r="D1" s="52"/>
    </row>
    <row r="2" spans="1:5" ht="15.75" x14ac:dyDescent="0.25">
      <c r="A2" s="92" t="s">
        <v>65</v>
      </c>
      <c r="B2" s="92"/>
      <c r="C2" s="92"/>
      <c r="D2" s="53"/>
    </row>
    <row r="3" spans="1:5" ht="15.75" x14ac:dyDescent="0.25">
      <c r="A3" s="92" t="s">
        <v>79</v>
      </c>
      <c r="B3" s="92"/>
      <c r="C3" s="92"/>
      <c r="D3" s="53"/>
    </row>
    <row r="4" spans="1:5" ht="15.75" x14ac:dyDescent="0.25">
      <c r="A4" s="91" t="s">
        <v>66</v>
      </c>
      <c r="B4" s="91"/>
      <c r="C4" s="91"/>
      <c r="D4" s="52"/>
    </row>
    <row r="5" spans="1:5" ht="15.75" x14ac:dyDescent="0.25">
      <c r="A5" s="93"/>
      <c r="B5" s="93"/>
      <c r="C5" s="93"/>
      <c r="D5" s="1"/>
    </row>
    <row r="6" spans="1:5" ht="15.75" x14ac:dyDescent="0.25">
      <c r="A6" s="53"/>
      <c r="B6" s="54" t="s">
        <v>67</v>
      </c>
      <c r="C6" s="55">
        <f>'1кв'!B45</f>
        <v>-20961.939999999999</v>
      </c>
      <c r="D6" s="56"/>
    </row>
    <row r="7" spans="1:5" ht="15.75" x14ac:dyDescent="0.25">
      <c r="A7" s="57" t="s">
        <v>68</v>
      </c>
      <c r="B7" s="54" t="s">
        <v>85</v>
      </c>
      <c r="C7" s="55"/>
      <c r="D7" s="56"/>
    </row>
    <row r="8" spans="1:5" ht="15.75" x14ac:dyDescent="0.25">
      <c r="B8" s="58" t="s">
        <v>69</v>
      </c>
      <c r="C8" s="11">
        <f>'1кв'!B47+'2кв'!B47+'3кв'!B47+'4кв'!B47</f>
        <v>156733.14000000001</v>
      </c>
      <c r="D8" s="59"/>
    </row>
    <row r="9" spans="1:5" ht="15.75" x14ac:dyDescent="0.25">
      <c r="B9" s="58" t="s">
        <v>59</v>
      </c>
      <c r="C9" s="11">
        <f>'1кв'!B48+'2кв'!B48</f>
        <v>1249.98</v>
      </c>
      <c r="D9" s="59"/>
    </row>
    <row r="10" spans="1:5" ht="15.75" x14ac:dyDescent="0.25">
      <c r="B10" s="58" t="s">
        <v>84</v>
      </c>
      <c r="C10" s="11">
        <f>'3кв'!B49+'4кв'!B48+'2кв'!B49</f>
        <v>9685.9200000000019</v>
      </c>
      <c r="D10" s="59"/>
    </row>
    <row r="11" spans="1:5" ht="15.75" x14ac:dyDescent="0.25">
      <c r="A11" s="60"/>
      <c r="B11" s="58" t="s">
        <v>70</v>
      </c>
      <c r="C11" s="61">
        <f>SUM(C8:C10)</f>
        <v>167669.04000000004</v>
      </c>
      <c r="D11" s="56"/>
    </row>
    <row r="12" spans="1:5" ht="15.75" x14ac:dyDescent="0.25">
      <c r="A12" s="1"/>
      <c r="B12" s="90"/>
      <c r="C12" s="90"/>
      <c r="D12" s="62"/>
    </row>
    <row r="13" spans="1:5" ht="15.75" x14ac:dyDescent="0.25">
      <c r="A13" s="63" t="s">
        <v>71</v>
      </c>
      <c r="B13" s="23" t="s">
        <v>72</v>
      </c>
      <c r="C13" s="11">
        <f>'1кв'!E22+'2кв'!E22+'3кв'!E22+'4кв'!E22</f>
        <v>104690.50199999999</v>
      </c>
      <c r="D13" s="62"/>
    </row>
    <row r="14" spans="1:5" ht="15.75" x14ac:dyDescent="0.25">
      <c r="A14" s="63"/>
      <c r="B14" s="7" t="s">
        <v>38</v>
      </c>
      <c r="C14" s="11">
        <f>'1кв'!E23+'2кв'!E23+'3кв'!E23+'4кв'!E23</f>
        <v>34980.119999999995</v>
      </c>
      <c r="D14" s="62"/>
    </row>
    <row r="15" spans="1:5" ht="15.75" x14ac:dyDescent="0.25">
      <c r="A15" s="1"/>
      <c r="B15" s="7" t="s">
        <v>29</v>
      </c>
      <c r="C15" s="11">
        <f>'1кв'!E24+'2кв'!E24+'3кв'!E24+'4кв'!E24</f>
        <v>3746</v>
      </c>
      <c r="D15" s="62"/>
      <c r="E15" s="64"/>
    </row>
    <row r="16" spans="1:5" ht="15.75" x14ac:dyDescent="0.25">
      <c r="A16" s="63"/>
      <c r="B16" s="65" t="s">
        <v>81</v>
      </c>
      <c r="C16" s="11">
        <v>0</v>
      </c>
      <c r="D16" s="62"/>
    </row>
    <row r="17" spans="1:5" ht="15.75" x14ac:dyDescent="0.25">
      <c r="A17" s="63"/>
      <c r="B17" s="66" t="s">
        <v>73</v>
      </c>
      <c r="C17" s="11">
        <f>SUM(C19)</f>
        <v>28281.1</v>
      </c>
      <c r="D17" s="62"/>
    </row>
    <row r="18" spans="1:5" ht="15.75" x14ac:dyDescent="0.25">
      <c r="A18" s="63"/>
      <c r="B18" s="66" t="s">
        <v>74</v>
      </c>
      <c r="C18" s="67"/>
      <c r="D18" s="62"/>
    </row>
    <row r="19" spans="1:5" ht="15.75" x14ac:dyDescent="0.25">
      <c r="A19" s="63"/>
      <c r="B19" s="94" t="s">
        <v>82</v>
      </c>
      <c r="C19" s="11">
        <f>'4кв'!E25</f>
        <v>28281.1</v>
      </c>
      <c r="D19" s="62"/>
    </row>
    <row r="20" spans="1:5" ht="15.75" x14ac:dyDescent="0.25">
      <c r="A20" s="63"/>
      <c r="B20" s="27"/>
      <c r="C20" s="11"/>
      <c r="D20" s="62"/>
    </row>
    <row r="21" spans="1:5" ht="15.75" x14ac:dyDescent="0.25">
      <c r="A21" s="63"/>
      <c r="B21" s="27"/>
      <c r="C21" s="11"/>
      <c r="D21" s="62"/>
    </row>
    <row r="22" spans="1:5" ht="15.75" x14ac:dyDescent="0.25">
      <c r="A22" s="1"/>
      <c r="B22" s="68" t="s">
        <v>75</v>
      </c>
      <c r="C22" s="61">
        <f>SUM(C13:C17)</f>
        <v>171697.72199999998</v>
      </c>
      <c r="D22" s="62"/>
      <c r="E22" s="64"/>
    </row>
    <row r="23" spans="1:5" ht="15.75" x14ac:dyDescent="0.25">
      <c r="A23" s="1"/>
      <c r="B23" s="69" t="s">
        <v>80</v>
      </c>
      <c r="C23" s="61">
        <f>C6+C11-C22</f>
        <v>-24990.621999999945</v>
      </c>
      <c r="D23" s="62"/>
    </row>
    <row r="24" spans="1:5" ht="15.75" x14ac:dyDescent="0.25">
      <c r="A24" s="1"/>
      <c r="B24" s="57"/>
      <c r="C24" s="57"/>
      <c r="D24" s="62"/>
    </row>
    <row r="25" spans="1:5" ht="15.75" x14ac:dyDescent="0.25">
      <c r="A25" s="1"/>
      <c r="B25" s="70" t="s">
        <v>76</v>
      </c>
      <c r="C25" s="70"/>
      <c r="D25" s="62"/>
    </row>
    <row r="26" spans="1:5" ht="15.75" x14ac:dyDescent="0.25">
      <c r="A26" s="1"/>
      <c r="B26" s="70" t="s">
        <v>87</v>
      </c>
      <c r="C26" s="71">
        <v>34931.699999999997</v>
      </c>
      <c r="D26" s="62"/>
    </row>
    <row r="27" spans="1:5" ht="15.75" x14ac:dyDescent="0.25">
      <c r="A27" s="1"/>
      <c r="B27" s="72" t="s">
        <v>88</v>
      </c>
      <c r="C27" s="73">
        <v>51731.93</v>
      </c>
      <c r="D27" s="62"/>
    </row>
    <row r="28" spans="1:5" ht="15.75" x14ac:dyDescent="0.25">
      <c r="A28" s="1"/>
      <c r="B28" s="70" t="s">
        <v>77</v>
      </c>
      <c r="C28" s="95">
        <f>C27-C26</f>
        <v>16800.230000000003</v>
      </c>
      <c r="D28" s="62"/>
    </row>
    <row r="29" spans="1:5" ht="15.75" x14ac:dyDescent="0.25">
      <c r="A29" s="1"/>
      <c r="B29" s="57"/>
      <c r="C29" s="57"/>
      <c r="D29" s="62"/>
    </row>
    <row r="30" spans="1:5" ht="15.75" x14ac:dyDescent="0.25">
      <c r="A30" s="1" t="s">
        <v>78</v>
      </c>
      <c r="B30" s="57" t="s">
        <v>89</v>
      </c>
      <c r="C30" s="57"/>
      <c r="D30" s="62"/>
    </row>
    <row r="31" spans="1:5" ht="15.75" x14ac:dyDescent="0.25">
      <c r="A31" s="1"/>
      <c r="B31" s="57" t="s">
        <v>90</v>
      </c>
      <c r="C31" s="57"/>
      <c r="D31" s="62"/>
    </row>
    <row r="32" spans="1:5" ht="15.75" x14ac:dyDescent="0.25">
      <c r="A32" s="1"/>
      <c r="B32" s="57" t="s">
        <v>91</v>
      </c>
      <c r="C32" s="57"/>
      <c r="D32" s="62"/>
    </row>
    <row r="33" spans="1:4" ht="15.75" x14ac:dyDescent="0.25">
      <c r="A33" s="1"/>
      <c r="B33" s="72"/>
      <c r="C33" s="57"/>
      <c r="D33" s="62"/>
    </row>
    <row r="34" spans="1:4" ht="15.75" x14ac:dyDescent="0.25">
      <c r="A34" s="1"/>
      <c r="B34" s="57"/>
      <c r="C34" s="57"/>
      <c r="D34" s="62"/>
    </row>
    <row r="35" spans="1:4" ht="15.75" x14ac:dyDescent="0.25">
      <c r="A35" s="1"/>
      <c r="B35" s="57"/>
      <c r="C35" s="57"/>
      <c r="D35" s="62"/>
    </row>
    <row r="36" spans="1:4" ht="15.75" x14ac:dyDescent="0.25">
      <c r="A36" s="1"/>
      <c r="B36" s="57"/>
      <c r="C36" s="57"/>
      <c r="D36" s="62"/>
    </row>
    <row r="37" spans="1:4" ht="15.75" x14ac:dyDescent="0.25">
      <c r="A37" s="1"/>
      <c r="B37" s="57"/>
      <c r="C37" s="57"/>
      <c r="D37" s="62"/>
    </row>
  </sheetData>
  <mergeCells count="6">
    <mergeCell ref="B12:C12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2026-02-22T10:47:05Z</dcterms:modified>
</cp:coreProperties>
</file>