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60" windowWidth="19410" windowHeight="10950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'1кв'!$A$1:$E$49</definedName>
    <definedName name="_xlnm.Print_Area" localSheetId="1">'2кв'!$A$1:$E$49</definedName>
    <definedName name="_xlnm.Print_Area" localSheetId="2">'3кв'!$A$1:$E$49</definedName>
    <definedName name="_xlnm.Print_Area" localSheetId="3">'4кв'!$A$1:$E$49</definedName>
    <definedName name="_xlnm.Print_Area" localSheetId="4">отчет!$A$1:$C$33</definedName>
  </definedNames>
  <calcPr calcId="152511"/>
</workbook>
</file>

<file path=xl/calcChain.xml><?xml version="1.0" encoding="utf-8"?>
<calcChain xmlns="http://schemas.openxmlformats.org/spreadsheetml/2006/main">
  <c r="C27" i="33" l="1"/>
  <c r="C14" i="33"/>
  <c r="F20" i="30" l="1"/>
  <c r="C9" i="33" l="1"/>
  <c r="C8" i="33"/>
  <c r="C6" i="33"/>
  <c r="C10" i="33" l="1"/>
  <c r="F20" i="32" l="1"/>
  <c r="E23" i="32" s="1"/>
  <c r="E22" i="32" l="1"/>
  <c r="E26" i="32" s="1"/>
  <c r="B48" i="32" s="1"/>
  <c r="E22" i="31"/>
  <c r="F20" i="31"/>
  <c r="E23" i="31" s="1"/>
  <c r="E22" i="30"/>
  <c r="C12" i="33" s="1"/>
  <c r="E26" i="31" l="1"/>
  <c r="B48" i="31" s="1"/>
  <c r="B44" i="30"/>
  <c r="E23" i="30" l="1"/>
  <c r="F20" i="29"/>
  <c r="E22" i="29" s="1"/>
  <c r="E26" i="30" l="1"/>
  <c r="B48" i="30" s="1"/>
  <c r="B49" i="30" s="1"/>
  <c r="B44" i="31" s="1"/>
  <c r="B49" i="31" s="1"/>
  <c r="B44" i="32" s="1"/>
  <c r="B49" i="32" s="1"/>
  <c r="C13" i="33"/>
  <c r="C21" i="33" s="1"/>
  <c r="C22" i="33" s="1"/>
  <c r="E23" i="29"/>
  <c r="E26" i="29" l="1"/>
  <c r="B48" i="29" s="1"/>
  <c r="B49" i="29" s="1"/>
</calcChain>
</file>

<file path=xl/sharedStrings.xml><?xml version="1.0" encoding="utf-8"?>
<sst xmlns="http://schemas.openxmlformats.org/spreadsheetml/2006/main" count="249" uniqueCount="88">
  <si>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</si>
  <si>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</si>
  <si>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</si>
  <si>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</si>
  <si>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</si>
  <si>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</si>
  <si>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</si>
  <si>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</si>
  <si>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</si>
  <si>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</si>
  <si>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</si>
  <si>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</si>
  <si>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</si>
  <si>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</si>
  <si>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</si>
  <si>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</si>
  <si>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</si>
  <si>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</si>
  <si>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</si>
  <si>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</si>
  <si>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</si>
  <si>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</si>
  <si>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</si>
  <si>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</si>
  <si>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</si>
  <si>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Стоимость материалов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</si>
  <si>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</si>
  <si>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</si>
  <si>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</si>
  <si>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 xml:space="preserve">определена приложением № 9 к договору </t>
  </si>
  <si>
    <t>Информация для собственников:</t>
  </si>
  <si>
    <t xml:space="preserve">Итого остаток на конец квартала </t>
  </si>
  <si>
    <t>в т.ч. Оплачено рем.и содерж.</t>
  </si>
  <si>
    <t>Расходы по содержанию и тек. Ремонту</t>
  </si>
  <si>
    <t xml:space="preserve">Общехозяйственные расходы </t>
  </si>
  <si>
    <t>Остаток на начало квартала</t>
  </si>
  <si>
    <t>Услуги по содержанию многоквартирного дома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</si>
  <si>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</si>
  <si>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</si>
  <si>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г. Россошь, ул. Комсомольская, д.4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</si>
  <si>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№4,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1 от 19.01.2024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</si>
  <si>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№8 от 01.02.2024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</si>
  <si>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№4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Комсомольская</t>
    </r>
  </si>
  <si>
    <t>Не жилые помещения - 89,3</t>
  </si>
  <si>
    <t>Общая площадь квартир - 799,7</t>
  </si>
  <si>
    <t>администрацией за помещ.А/1</t>
  </si>
  <si>
    <t>Предъявлено населению 55299,42</t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</si>
  <si>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Двирнык Е.С.</t>
    </r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</si>
  <si>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Двирнык Евгения Сергеевича</t>
    </r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</si>
  <si>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</si>
  <si>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</si>
  <si>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 пятьдесят тысяч четыреста сорок шесть  рублей 56 копеек.</t>
  </si>
  <si>
    <t>за 2 квартал 2025 года</t>
  </si>
  <si>
    <t>2 квартал</t>
  </si>
  <si>
    <t>за 3 квартал 2025 года</t>
  </si>
  <si>
    <t>3 квартал</t>
  </si>
  <si>
    <t>-</t>
  </si>
  <si>
    <t xml:space="preserve">           2. Всего за период с "01" 04 2025 г. по "30" 06 2025 г. выполнено работ (оказано услуг) на общую сумму пятьдесят тысяч триста пятьдесят два  рубля 96 копеек.</t>
  </si>
  <si>
    <t xml:space="preserve">           2. Всего за период с "01" 07 2025 г. по "30" 09 2025 г. выполнено работ (оказано услуг) на общую сумму пятьдесят четыре тысячи четыреста тридцать четыре рубля 07 копеек.</t>
  </si>
  <si>
    <t>Предъявлено населению 61081,05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</si>
  <si>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</si>
  <si>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</si>
  <si>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</si>
  <si>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</si>
  <si>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Комсомольская, д. 4</t>
  </si>
  <si>
    <t>Остаток на начало периода</t>
  </si>
  <si>
    <t xml:space="preserve">Доходы: </t>
  </si>
  <si>
    <t>Оплачено в текущем периоде по квитанциям</t>
  </si>
  <si>
    <t>Оплачено по нежилым помещениям (А/1)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</si>
  <si>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</si>
  <si>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</si>
  <si>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</si>
  <si>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</si>
  <si>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в том числе: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</si>
  <si>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</si>
  <si>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</si>
  <si>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</si>
  <si>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</si>
  <si>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НА ЛИЦЕВОМ СЧЕТЕ  за  период  с 01.01.2025 г. по 31.12.2025 г.</t>
  </si>
  <si>
    <t>Остаток средств на 01.01.2026</t>
  </si>
  <si>
    <t>Непредвиденные работы 00 ч/ч</t>
  </si>
  <si>
    <t xml:space="preserve">           2. Всего за период с "01" 10  2025 г. по "31" 12  2025 г.  выполнено работ (оказано услуг) на общую сумму пятьдесят четыре тысячи шестьсот пятьдесят три рубля 87 копеек.</t>
  </si>
  <si>
    <t>Начислено всего 232760,94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</si>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</sst>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3" fillId="0" borderId="0"/>
    <xf numFmtId="0" fontId="14" fillId="0" borderId="0"/>
    <xf numFmtId="0" fontId="15" fillId="0" borderId="0"/>
  </cellStyleXfs>
  <cellXfs count="8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164" fontId="8" fillId="0" borderId="0" xfId="1" applyNumberFormat="1" applyFont="1"/>
    <xf numFmtId="164" fontId="4" fillId="0" borderId="0" xfId="1" applyNumberFormat="1" applyFont="1"/>
    <xf numFmtId="0" fontId="11" fillId="0" borderId="0" xfId="0" applyFont="1"/>
    <xf numFmtId="0" fontId="4" fillId="2" borderId="0" xfId="0" applyFont="1" applyFill="1"/>
    <xf numFmtId="0" fontId="12" fillId="0" borderId="0" xfId="0" applyFont="1"/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6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6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164" fontId="4" fillId="0" borderId="0" xfId="1" applyNumberFormat="1" applyFont="1" applyBorder="1"/>
    <xf numFmtId="0" fontId="4" fillId="0" borderId="1" xfId="0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3" fontId="0" fillId="0" borderId="0" xfId="0" applyNumberFormat="1"/>
    <xf numFmtId="49" fontId="3" fillId="0" borderId="4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2" fontId="4" fillId="0" borderId="5" xfId="1" applyNumberFormat="1" applyFont="1" applyBorder="1" applyAlignment="1">
      <alignment horizontal="center"/>
    </xf>
    <xf numFmtId="0" fontId="18" fillId="0" borderId="6" xfId="0" applyFont="1" applyBorder="1" applyAlignment="1">
      <alignment wrapText="1"/>
    </xf>
    <xf numFmtId="49" fontId="3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31" zoomScaleSheetLayoutView="100" workbookViewId="0">
      <selection activeCell="H5" sqref="H5"/>
    </sheetView>
  </sheetViews>
  <sheetFormatPr defaultColWidth="9.140625" defaultRowHeight="15" x14ac:dyDescent="0.25"/>
  <cols>
    <col min="1" max="1" width="32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67" t="s">
        <v>11</v>
      </c>
      <c r="B1" s="67"/>
      <c r="C1" s="67"/>
      <c r="D1" s="67"/>
      <c r="E1" s="67"/>
    </row>
    <row r="2" spans="1:5" ht="36" customHeight="1" x14ac:dyDescent="0.25">
      <c r="A2" s="68" t="s">
        <v>12</v>
      </c>
      <c r="B2" s="69"/>
      <c r="C2" s="69"/>
      <c r="D2" s="69"/>
      <c r="E2" s="69"/>
    </row>
    <row r="3" spans="1:5" x14ac:dyDescent="0.25">
      <c r="A3" s="70" t="s">
        <v>49</v>
      </c>
      <c r="B3" s="70"/>
      <c r="C3" s="70"/>
      <c r="D3" s="70"/>
      <c r="E3" s="70"/>
    </row>
    <row r="4" spans="1:5" s="1" customFormat="1" ht="15.75" x14ac:dyDescent="0.25">
      <c r="A4" s="24" t="s">
        <v>13</v>
      </c>
      <c r="B4" s="4"/>
      <c r="C4" s="4"/>
      <c r="D4" s="26"/>
      <c r="E4" s="25" t="s">
        <v>50</v>
      </c>
    </row>
    <row r="5" spans="1:5" x14ac:dyDescent="0.25">
      <c r="A5" s="29"/>
      <c r="B5" s="4"/>
      <c r="C5" s="4"/>
      <c r="D5" s="4"/>
      <c r="E5" s="4"/>
    </row>
    <row r="6" spans="1:5" x14ac:dyDescent="0.25">
      <c r="A6" s="71" t="s">
        <v>0</v>
      </c>
      <c r="B6" s="71"/>
      <c r="C6" s="71"/>
      <c r="D6" s="71"/>
      <c r="E6" s="71"/>
    </row>
    <row r="7" spans="1:5" ht="15.75" customHeight="1" x14ac:dyDescent="0.25">
      <c r="A7" s="72" t="s">
        <v>39</v>
      </c>
      <c r="B7" s="72"/>
      <c r="C7" s="72"/>
      <c r="D7" s="72"/>
      <c r="E7" s="72"/>
    </row>
    <row r="8" spans="1:5" x14ac:dyDescent="0.25">
      <c r="A8" s="65" t="s">
        <v>1</v>
      </c>
      <c r="B8" s="65"/>
      <c r="C8" s="65"/>
      <c r="D8" s="65"/>
      <c r="E8" s="65"/>
    </row>
    <row r="9" spans="1:5" ht="17.25" customHeight="1" x14ac:dyDescent="0.25">
      <c r="A9" s="71" t="s">
        <v>48</v>
      </c>
      <c r="B9" s="71"/>
      <c r="C9" s="71"/>
      <c r="D9" s="71"/>
      <c r="E9" s="71"/>
    </row>
    <row r="10" spans="1:5" ht="24.75" customHeight="1" x14ac:dyDescent="0.25">
      <c r="A10" s="73" t="s">
        <v>14</v>
      </c>
      <c r="B10" s="74"/>
      <c r="C10" s="74"/>
      <c r="D10" s="74"/>
      <c r="E10" s="74"/>
    </row>
    <row r="11" spans="1:5" ht="32.25" customHeight="1" x14ac:dyDescent="0.25">
      <c r="A11" s="71" t="s">
        <v>40</v>
      </c>
      <c r="B11" s="71"/>
      <c r="C11" s="71"/>
      <c r="D11" s="71"/>
      <c r="E11" s="71"/>
    </row>
    <row r="12" spans="1:5" ht="17.25" customHeight="1" x14ac:dyDescent="0.25">
      <c r="A12" s="65" t="s">
        <v>15</v>
      </c>
      <c r="B12" s="66"/>
      <c r="C12" s="66"/>
      <c r="D12" s="66"/>
      <c r="E12" s="66"/>
    </row>
    <row r="13" spans="1:5" x14ac:dyDescent="0.25">
      <c r="A13" s="71" t="s">
        <v>22</v>
      </c>
      <c r="B13" s="71"/>
      <c r="C13" s="71"/>
      <c r="D13" s="71"/>
      <c r="E13" s="71"/>
    </row>
    <row r="14" spans="1:5" ht="11.25" customHeight="1" x14ac:dyDescent="0.25">
      <c r="A14" s="65" t="s">
        <v>2</v>
      </c>
      <c r="B14" s="66"/>
      <c r="C14" s="66"/>
      <c r="D14" s="66"/>
      <c r="E14" s="66"/>
    </row>
    <row r="15" spans="1:5" ht="18.75" customHeight="1" x14ac:dyDescent="0.25">
      <c r="A15" s="71" t="s">
        <v>37</v>
      </c>
      <c r="B15" s="71"/>
      <c r="C15" s="71"/>
      <c r="D15" s="71"/>
      <c r="E15" s="71"/>
    </row>
    <row r="16" spans="1:5" ht="14.25" customHeight="1" x14ac:dyDescent="0.25">
      <c r="A16" s="65" t="s">
        <v>16</v>
      </c>
      <c r="B16" s="66"/>
      <c r="C16" s="66"/>
      <c r="D16" s="66"/>
      <c r="E16" s="66"/>
    </row>
    <row r="17" spans="1:7" ht="30.75" customHeight="1" x14ac:dyDescent="0.25">
      <c r="A17" s="71" t="s">
        <v>17</v>
      </c>
      <c r="B17" s="71"/>
      <c r="C17" s="71"/>
      <c r="D17" s="71"/>
      <c r="E17" s="71"/>
    </row>
    <row r="18" spans="1:7" ht="58.15" customHeight="1" x14ac:dyDescent="0.25">
      <c r="A18" s="71" t="s">
        <v>41</v>
      </c>
      <c r="B18" s="71"/>
      <c r="C18" s="71"/>
      <c r="D18" s="71"/>
      <c r="E18" s="71"/>
    </row>
    <row r="19" spans="1:7" ht="33" customHeight="1" x14ac:dyDescent="0.25">
      <c r="A19" s="76" t="s">
        <v>42</v>
      </c>
      <c r="B19" s="76"/>
      <c r="C19" s="76"/>
      <c r="D19" s="76"/>
      <c r="E19" s="76"/>
    </row>
    <row r="20" spans="1:7" ht="19.5" customHeight="1" x14ac:dyDescent="0.25">
      <c r="A20" s="76"/>
      <c r="B20" s="76"/>
      <c r="C20" s="76"/>
      <c r="D20" s="76"/>
      <c r="E20" s="76"/>
      <c r="F20" s="2">
        <f>799.7+89.3</f>
        <v>889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2" t="s">
        <v>36</v>
      </c>
      <c r="B22" s="9" t="s">
        <v>29</v>
      </c>
      <c r="C22" s="3" t="s">
        <v>4</v>
      </c>
      <c r="D22" s="3">
        <v>14.23</v>
      </c>
      <c r="E22" s="8">
        <f>D22*F20*G20</f>
        <v>37951.410000000003</v>
      </c>
    </row>
    <row r="23" spans="1:7" x14ac:dyDescent="0.25">
      <c r="A23" s="7" t="s">
        <v>34</v>
      </c>
      <c r="B23" s="9" t="s">
        <v>23</v>
      </c>
      <c r="C23" s="3" t="s">
        <v>4</v>
      </c>
      <c r="D23" s="3">
        <v>4.6500000000000004</v>
      </c>
      <c r="E23" s="8">
        <f>D23*F20*G20</f>
        <v>12401.550000000001</v>
      </c>
    </row>
    <row r="24" spans="1:7" s="18" customFormat="1" x14ac:dyDescent="0.25">
      <c r="A24" s="23" t="s">
        <v>25</v>
      </c>
      <c r="B24" s="9" t="s">
        <v>26</v>
      </c>
      <c r="C24" s="20" t="s">
        <v>27</v>
      </c>
      <c r="D24" s="20"/>
      <c r="E24" s="21">
        <v>93.6</v>
      </c>
    </row>
    <row r="25" spans="1:7" s="18" customFormat="1" x14ac:dyDescent="0.25">
      <c r="A25" s="23"/>
      <c r="B25" s="9"/>
      <c r="C25" s="20"/>
      <c r="D25" s="20"/>
      <c r="E25" s="21"/>
    </row>
    <row r="26" spans="1:7" x14ac:dyDescent="0.25">
      <c r="A26" s="10" t="s">
        <v>24</v>
      </c>
      <c r="B26" s="11"/>
      <c r="C26" s="12"/>
      <c r="D26" s="12"/>
      <c r="E26" s="13">
        <f>SUM(E22:E25)</f>
        <v>50446.560000000005</v>
      </c>
    </row>
    <row r="27" spans="1:7" ht="18" customHeight="1" x14ac:dyDescent="0.25"/>
    <row r="28" spans="1:7" ht="33.6" customHeight="1" x14ac:dyDescent="0.25">
      <c r="A28" s="77" t="s">
        <v>51</v>
      </c>
      <c r="B28" s="77"/>
      <c r="C28" s="77"/>
      <c r="D28" s="77"/>
      <c r="E28" s="77"/>
    </row>
    <row r="29" spans="1:7" ht="30.75" customHeight="1" x14ac:dyDescent="0.25">
      <c r="A29" s="71" t="s">
        <v>21</v>
      </c>
      <c r="B29" s="71"/>
      <c r="C29" s="71"/>
      <c r="D29" s="71"/>
      <c r="E29" s="71"/>
    </row>
    <row r="30" spans="1:7" x14ac:dyDescent="0.25">
      <c r="A30" s="71" t="s">
        <v>20</v>
      </c>
      <c r="B30" s="71"/>
      <c r="C30" s="71"/>
      <c r="D30" s="71"/>
      <c r="E30" s="71"/>
    </row>
    <row r="31" spans="1:7" x14ac:dyDescent="0.25">
      <c r="A31" s="71" t="s">
        <v>28</v>
      </c>
      <c r="B31" s="71"/>
      <c r="C31" s="71"/>
      <c r="D31" s="71"/>
      <c r="E31" s="71"/>
    </row>
    <row r="32" spans="1:7" x14ac:dyDescent="0.25">
      <c r="A32" s="71" t="s">
        <v>18</v>
      </c>
      <c r="B32" s="71"/>
      <c r="C32" s="71"/>
      <c r="D32" s="71"/>
      <c r="E32" s="71"/>
    </row>
    <row r="33" spans="1:5" x14ac:dyDescent="0.25">
      <c r="A33" s="75" t="s">
        <v>5</v>
      </c>
      <c r="B33" s="75"/>
      <c r="C33" s="75"/>
      <c r="D33" s="75"/>
      <c r="E33" s="75"/>
    </row>
    <row r="34" spans="1:5" x14ac:dyDescent="0.25">
      <c r="A34" s="71" t="s">
        <v>18</v>
      </c>
      <c r="B34" s="71"/>
      <c r="C34" s="71"/>
      <c r="D34" s="71"/>
      <c r="E34" s="71"/>
    </row>
    <row r="35" spans="1:5" x14ac:dyDescent="0.25">
      <c r="A35" s="78" t="s">
        <v>38</v>
      </c>
      <c r="B35" s="78"/>
      <c r="C35" s="78"/>
      <c r="D35" s="78"/>
      <c r="E35" s="5"/>
    </row>
    <row r="36" spans="1:5" x14ac:dyDescent="0.25">
      <c r="B36" s="79" t="s">
        <v>19</v>
      </c>
      <c r="C36" s="79"/>
      <c r="D36" s="79"/>
      <c r="E36" s="6" t="s">
        <v>6</v>
      </c>
    </row>
    <row r="37" spans="1:5" x14ac:dyDescent="0.25">
      <c r="A37" s="28"/>
      <c r="B37" s="28"/>
      <c r="C37" s="28"/>
      <c r="D37" s="28"/>
      <c r="E37" s="28"/>
    </row>
    <row r="38" spans="1:5" x14ac:dyDescent="0.25">
      <c r="A38" s="78" t="s">
        <v>47</v>
      </c>
      <c r="B38" s="78"/>
      <c r="C38" s="78"/>
      <c r="D38" s="78"/>
      <c r="E38" s="5"/>
    </row>
    <row r="39" spans="1:5" x14ac:dyDescent="0.25">
      <c r="B39" s="79" t="s">
        <v>19</v>
      </c>
      <c r="C39" s="79"/>
      <c r="D39" s="79"/>
      <c r="E39" s="6" t="s">
        <v>6</v>
      </c>
    </row>
    <row r="41" spans="1:5" x14ac:dyDescent="0.25">
      <c r="A41" s="19" t="s">
        <v>44</v>
      </c>
    </row>
    <row r="42" spans="1:5" x14ac:dyDescent="0.25">
      <c r="A42" s="19" t="s">
        <v>43</v>
      </c>
    </row>
    <row r="43" spans="1:5" x14ac:dyDescent="0.25">
      <c r="A43" s="14" t="s">
        <v>30</v>
      </c>
    </row>
    <row r="44" spans="1:5" x14ac:dyDescent="0.25">
      <c r="A44" s="2" t="s">
        <v>35</v>
      </c>
      <c r="B44" s="15">
        <v>-24142.1</v>
      </c>
    </row>
    <row r="45" spans="1:5" x14ac:dyDescent="0.25">
      <c r="A45" s="2" t="s">
        <v>46</v>
      </c>
      <c r="B45" s="16"/>
    </row>
    <row r="46" spans="1:5" x14ac:dyDescent="0.25">
      <c r="A46" s="2" t="s">
        <v>32</v>
      </c>
      <c r="B46" s="16">
        <v>57566.879999999997</v>
      </c>
    </row>
    <row r="47" spans="1:5" x14ac:dyDescent="0.25">
      <c r="A47" s="2" t="s">
        <v>45</v>
      </c>
      <c r="B47" s="16">
        <v>6175.08</v>
      </c>
    </row>
    <row r="48" spans="1:5" ht="30" x14ac:dyDescent="0.25">
      <c r="A48" s="27" t="s">
        <v>33</v>
      </c>
      <c r="B48" s="16">
        <f>E26</f>
        <v>50446.560000000005</v>
      </c>
    </row>
    <row r="49" spans="1:2" x14ac:dyDescent="0.25">
      <c r="A49" s="17" t="s">
        <v>31</v>
      </c>
      <c r="B49" s="15">
        <f>B44+B46+B47-B48</f>
        <v>-10846.700000000004</v>
      </c>
    </row>
    <row r="51" spans="1:2" x14ac:dyDescent="0.25">
      <c r="B51" s="2">
        <v>-24142.1</v>
      </c>
    </row>
  </sheetData>
  <mergeCells count="29">
    <mergeCell ref="A34:E34"/>
    <mergeCell ref="A35:D35"/>
    <mergeCell ref="B36:D36"/>
    <mergeCell ref="A38:D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rowBreaks count="1" manualBreakCount="1">
    <brk id="2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19" zoomScaleSheetLayoutView="100" workbookViewId="0">
      <selection activeCell="F20" sqref="F20"/>
    </sheetView>
  </sheetViews>
  <sheetFormatPr defaultColWidth="9.140625" defaultRowHeight="15" x14ac:dyDescent="0.25"/>
  <cols>
    <col min="1" max="1" width="32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67" t="s">
        <v>11</v>
      </c>
      <c r="B1" s="67"/>
      <c r="C1" s="67"/>
      <c r="D1" s="67"/>
      <c r="E1" s="67"/>
    </row>
    <row r="2" spans="1:5" ht="36" customHeight="1" x14ac:dyDescent="0.25">
      <c r="A2" s="68" t="s">
        <v>12</v>
      </c>
      <c r="B2" s="69"/>
      <c r="C2" s="69"/>
      <c r="D2" s="69"/>
      <c r="E2" s="69"/>
    </row>
    <row r="3" spans="1:5" x14ac:dyDescent="0.25">
      <c r="A3" s="70" t="s">
        <v>52</v>
      </c>
      <c r="B3" s="70"/>
      <c r="C3" s="70"/>
      <c r="D3" s="70"/>
      <c r="E3" s="70"/>
    </row>
    <row r="4" spans="1:5" s="1" customFormat="1" ht="15.75" x14ac:dyDescent="0.25">
      <c r="A4" s="24" t="s">
        <v>13</v>
      </c>
      <c r="B4" s="4"/>
      <c r="C4" s="4"/>
      <c r="D4" s="26"/>
      <c r="E4" s="36">
        <v>45838</v>
      </c>
    </row>
    <row r="5" spans="1:5" x14ac:dyDescent="0.25">
      <c r="A5" s="31"/>
      <c r="B5" s="4"/>
      <c r="C5" s="4"/>
      <c r="D5" s="4"/>
      <c r="E5" s="4"/>
    </row>
    <row r="6" spans="1:5" x14ac:dyDescent="0.25">
      <c r="A6" s="71" t="s">
        <v>0</v>
      </c>
      <c r="B6" s="71"/>
      <c r="C6" s="71"/>
      <c r="D6" s="71"/>
      <c r="E6" s="71"/>
    </row>
    <row r="7" spans="1:5" ht="15.75" customHeight="1" x14ac:dyDescent="0.25">
      <c r="A7" s="72" t="s">
        <v>39</v>
      </c>
      <c r="B7" s="72"/>
      <c r="C7" s="72"/>
      <c r="D7" s="72"/>
      <c r="E7" s="72"/>
    </row>
    <row r="8" spans="1:5" x14ac:dyDescent="0.25">
      <c r="A8" s="65" t="s">
        <v>1</v>
      </c>
      <c r="B8" s="65"/>
      <c r="C8" s="65"/>
      <c r="D8" s="65"/>
      <c r="E8" s="65"/>
    </row>
    <row r="9" spans="1:5" ht="17.25" customHeight="1" x14ac:dyDescent="0.25">
      <c r="A9" s="71" t="s">
        <v>48</v>
      </c>
      <c r="B9" s="71"/>
      <c r="C9" s="71"/>
      <c r="D9" s="71"/>
      <c r="E9" s="71"/>
    </row>
    <row r="10" spans="1:5" ht="24.75" customHeight="1" x14ac:dyDescent="0.25">
      <c r="A10" s="73" t="s">
        <v>14</v>
      </c>
      <c r="B10" s="74"/>
      <c r="C10" s="74"/>
      <c r="D10" s="74"/>
      <c r="E10" s="74"/>
    </row>
    <row r="11" spans="1:5" ht="32.25" customHeight="1" x14ac:dyDescent="0.25">
      <c r="A11" s="71" t="s">
        <v>40</v>
      </c>
      <c r="B11" s="71"/>
      <c r="C11" s="71"/>
      <c r="D11" s="71"/>
      <c r="E11" s="71"/>
    </row>
    <row r="12" spans="1:5" ht="17.25" customHeight="1" x14ac:dyDescent="0.25">
      <c r="A12" s="65" t="s">
        <v>15</v>
      </c>
      <c r="B12" s="66"/>
      <c r="C12" s="66"/>
      <c r="D12" s="66"/>
      <c r="E12" s="66"/>
    </row>
    <row r="13" spans="1:5" x14ac:dyDescent="0.25">
      <c r="A13" s="71" t="s">
        <v>22</v>
      </c>
      <c r="B13" s="71"/>
      <c r="C13" s="71"/>
      <c r="D13" s="71"/>
      <c r="E13" s="71"/>
    </row>
    <row r="14" spans="1:5" ht="11.25" customHeight="1" x14ac:dyDescent="0.25">
      <c r="A14" s="65" t="s">
        <v>2</v>
      </c>
      <c r="B14" s="66"/>
      <c r="C14" s="66"/>
      <c r="D14" s="66"/>
      <c r="E14" s="66"/>
    </row>
    <row r="15" spans="1:5" ht="18.75" customHeight="1" x14ac:dyDescent="0.25">
      <c r="A15" s="71" t="s">
        <v>37</v>
      </c>
      <c r="B15" s="71"/>
      <c r="C15" s="71"/>
      <c r="D15" s="71"/>
      <c r="E15" s="71"/>
    </row>
    <row r="16" spans="1:5" ht="14.25" customHeight="1" x14ac:dyDescent="0.25">
      <c r="A16" s="65" t="s">
        <v>16</v>
      </c>
      <c r="B16" s="66"/>
      <c r="C16" s="66"/>
      <c r="D16" s="66"/>
      <c r="E16" s="66"/>
    </row>
    <row r="17" spans="1:7" ht="30.75" customHeight="1" x14ac:dyDescent="0.25">
      <c r="A17" s="71" t="s">
        <v>17</v>
      </c>
      <c r="B17" s="71"/>
      <c r="C17" s="71"/>
      <c r="D17" s="71"/>
      <c r="E17" s="71"/>
    </row>
    <row r="18" spans="1:7" ht="58.15" customHeight="1" x14ac:dyDescent="0.25">
      <c r="A18" s="71" t="s">
        <v>41</v>
      </c>
      <c r="B18" s="71"/>
      <c r="C18" s="71"/>
      <c r="D18" s="71"/>
      <c r="E18" s="71"/>
    </row>
    <row r="19" spans="1:7" ht="33" customHeight="1" x14ac:dyDescent="0.25">
      <c r="A19" s="76" t="s">
        <v>42</v>
      </c>
      <c r="B19" s="76"/>
      <c r="C19" s="76"/>
      <c r="D19" s="76"/>
      <c r="E19" s="76"/>
    </row>
    <row r="20" spans="1:7" ht="19.5" customHeight="1" x14ac:dyDescent="0.25">
      <c r="A20" s="76"/>
      <c r="B20" s="76"/>
      <c r="C20" s="76"/>
      <c r="D20" s="76"/>
      <c r="E20" s="76"/>
      <c r="F20" s="2">
        <f>799.7+89.3</f>
        <v>889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2" t="s">
        <v>36</v>
      </c>
      <c r="B22" s="9" t="s">
        <v>29</v>
      </c>
      <c r="C22" s="3" t="s">
        <v>4</v>
      </c>
      <c r="D22" s="3">
        <v>14.23</v>
      </c>
      <c r="E22" s="8">
        <f>D22*F20*G20</f>
        <v>37951.410000000003</v>
      </c>
    </row>
    <row r="23" spans="1:7" x14ac:dyDescent="0.25">
      <c r="A23" s="7" t="s">
        <v>34</v>
      </c>
      <c r="B23" s="9" t="s">
        <v>23</v>
      </c>
      <c r="C23" s="3" t="s">
        <v>4</v>
      </c>
      <c r="D23" s="3">
        <v>4.6500000000000004</v>
      </c>
      <c r="E23" s="8">
        <f>D23*F20*G20</f>
        <v>12401.550000000001</v>
      </c>
    </row>
    <row r="24" spans="1:7" s="18" customFormat="1" x14ac:dyDescent="0.25">
      <c r="A24" s="23" t="s">
        <v>25</v>
      </c>
      <c r="B24" s="9" t="s">
        <v>53</v>
      </c>
      <c r="C24" s="20" t="s">
        <v>27</v>
      </c>
      <c r="D24" s="20"/>
      <c r="E24" s="21" t="s">
        <v>56</v>
      </c>
    </row>
    <row r="25" spans="1:7" s="18" customFormat="1" x14ac:dyDescent="0.25">
      <c r="A25" s="23"/>
      <c r="B25" s="9"/>
      <c r="C25" s="20"/>
      <c r="D25" s="20"/>
      <c r="E25" s="21"/>
    </row>
    <row r="26" spans="1:7" x14ac:dyDescent="0.25">
      <c r="A26" s="10" t="s">
        <v>24</v>
      </c>
      <c r="B26" s="11"/>
      <c r="C26" s="12"/>
      <c r="D26" s="12"/>
      <c r="E26" s="13">
        <f>SUM(E22:E25)</f>
        <v>50352.960000000006</v>
      </c>
    </row>
    <row r="27" spans="1:7" ht="18" customHeight="1" x14ac:dyDescent="0.25"/>
    <row r="28" spans="1:7" ht="33.6" customHeight="1" x14ac:dyDescent="0.25">
      <c r="A28" s="77" t="s">
        <v>57</v>
      </c>
      <c r="B28" s="77"/>
      <c r="C28" s="77"/>
      <c r="D28" s="77"/>
      <c r="E28" s="77"/>
    </row>
    <row r="29" spans="1:7" ht="30.75" customHeight="1" x14ac:dyDescent="0.25">
      <c r="A29" s="71" t="s">
        <v>21</v>
      </c>
      <c r="B29" s="71"/>
      <c r="C29" s="71"/>
      <c r="D29" s="71"/>
      <c r="E29" s="71"/>
    </row>
    <row r="30" spans="1:7" x14ac:dyDescent="0.25">
      <c r="A30" s="71" t="s">
        <v>20</v>
      </c>
      <c r="B30" s="71"/>
      <c r="C30" s="71"/>
      <c r="D30" s="71"/>
      <c r="E30" s="71"/>
    </row>
    <row r="31" spans="1:7" x14ac:dyDescent="0.25">
      <c r="A31" s="71" t="s">
        <v>28</v>
      </c>
      <c r="B31" s="71"/>
      <c r="C31" s="71"/>
      <c r="D31" s="71"/>
      <c r="E31" s="71"/>
    </row>
    <row r="32" spans="1:7" x14ac:dyDescent="0.25">
      <c r="A32" s="71" t="s">
        <v>18</v>
      </c>
      <c r="B32" s="71"/>
      <c r="C32" s="71"/>
      <c r="D32" s="71"/>
      <c r="E32" s="71"/>
    </row>
    <row r="33" spans="1:5" x14ac:dyDescent="0.25">
      <c r="A33" s="75" t="s">
        <v>5</v>
      </c>
      <c r="B33" s="75"/>
      <c r="C33" s="75"/>
      <c r="D33" s="75"/>
      <c r="E33" s="75"/>
    </row>
    <row r="34" spans="1:5" x14ac:dyDescent="0.25">
      <c r="A34" s="71" t="s">
        <v>18</v>
      </c>
      <c r="B34" s="71"/>
      <c r="C34" s="71"/>
      <c r="D34" s="71"/>
      <c r="E34" s="71"/>
    </row>
    <row r="35" spans="1:5" x14ac:dyDescent="0.25">
      <c r="A35" s="78" t="s">
        <v>38</v>
      </c>
      <c r="B35" s="78"/>
      <c r="C35" s="78"/>
      <c r="D35" s="78"/>
      <c r="E35" s="5"/>
    </row>
    <row r="36" spans="1:5" x14ac:dyDescent="0.25">
      <c r="B36" s="79" t="s">
        <v>19</v>
      </c>
      <c r="C36" s="79"/>
      <c r="D36" s="79"/>
      <c r="E36" s="6" t="s">
        <v>6</v>
      </c>
    </row>
    <row r="37" spans="1:5" x14ac:dyDescent="0.25">
      <c r="A37" s="30"/>
      <c r="B37" s="30"/>
      <c r="C37" s="30"/>
      <c r="D37" s="30"/>
      <c r="E37" s="30"/>
    </row>
    <row r="38" spans="1:5" x14ac:dyDescent="0.25">
      <c r="A38" s="78" t="s">
        <v>47</v>
      </c>
      <c r="B38" s="78"/>
      <c r="C38" s="78"/>
      <c r="D38" s="78"/>
      <c r="E38" s="5"/>
    </row>
    <row r="39" spans="1:5" x14ac:dyDescent="0.25">
      <c r="B39" s="79" t="s">
        <v>19</v>
      </c>
      <c r="C39" s="79"/>
      <c r="D39" s="79"/>
      <c r="E39" s="6" t="s">
        <v>6</v>
      </c>
    </row>
    <row r="41" spans="1:5" x14ac:dyDescent="0.25">
      <c r="A41" s="19" t="s">
        <v>44</v>
      </c>
    </row>
    <row r="42" spans="1:5" x14ac:dyDescent="0.25">
      <c r="A42" s="19" t="s">
        <v>43</v>
      </c>
    </row>
    <row r="43" spans="1:5" x14ac:dyDescent="0.25">
      <c r="A43" s="14" t="s">
        <v>30</v>
      </c>
    </row>
    <row r="44" spans="1:5" x14ac:dyDescent="0.25">
      <c r="A44" s="2" t="s">
        <v>35</v>
      </c>
      <c r="B44" s="15">
        <f>'1кв'!B49</f>
        <v>-10846.700000000004</v>
      </c>
    </row>
    <row r="45" spans="1:5" x14ac:dyDescent="0.25">
      <c r="A45" s="2" t="s">
        <v>46</v>
      </c>
      <c r="B45" s="16"/>
    </row>
    <row r="46" spans="1:5" x14ac:dyDescent="0.25">
      <c r="A46" s="2" t="s">
        <v>32</v>
      </c>
      <c r="B46" s="16">
        <v>54671.61</v>
      </c>
    </row>
    <row r="47" spans="1:5" x14ac:dyDescent="0.25">
      <c r="A47" s="2" t="s">
        <v>45</v>
      </c>
      <c r="B47" s="16">
        <v>6175.08</v>
      </c>
    </row>
    <row r="48" spans="1:5" ht="30" x14ac:dyDescent="0.25">
      <c r="A48" s="32" t="s">
        <v>33</v>
      </c>
      <c r="B48" s="16">
        <f>E26</f>
        <v>50352.960000000006</v>
      </c>
    </row>
    <row r="49" spans="1:2" x14ac:dyDescent="0.25">
      <c r="A49" s="17" t="s">
        <v>31</v>
      </c>
      <c r="B49" s="15">
        <f>B44+B46+B47-B48</f>
        <v>-352.97000000000844</v>
      </c>
    </row>
    <row r="51" spans="1:2" x14ac:dyDescent="0.25">
      <c r="B51" s="2">
        <v>-24142.1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rowBreaks count="1" manualBreakCount="1">
    <brk id="2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view="pageBreakPreview" topLeftCell="A28" zoomScaleSheetLayoutView="100" workbookViewId="0">
      <selection activeCell="B47" sqref="B47"/>
    </sheetView>
  </sheetViews>
  <sheetFormatPr defaultColWidth="9.140625" defaultRowHeight="15" x14ac:dyDescent="0.25"/>
  <cols>
    <col min="1" max="1" width="32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67" t="s">
        <v>11</v>
      </c>
      <c r="B1" s="67"/>
      <c r="C1" s="67"/>
      <c r="D1" s="67"/>
      <c r="E1" s="67"/>
    </row>
    <row r="2" spans="1:5" ht="36" customHeight="1" x14ac:dyDescent="0.25">
      <c r="A2" s="68" t="s">
        <v>12</v>
      </c>
      <c r="B2" s="69"/>
      <c r="C2" s="69"/>
      <c r="D2" s="69"/>
      <c r="E2" s="69"/>
    </row>
    <row r="3" spans="1:5" x14ac:dyDescent="0.25">
      <c r="A3" s="70" t="s">
        <v>54</v>
      </c>
      <c r="B3" s="70"/>
      <c r="C3" s="70"/>
      <c r="D3" s="70"/>
      <c r="E3" s="70"/>
    </row>
    <row r="4" spans="1:5" s="1" customFormat="1" ht="15.75" x14ac:dyDescent="0.25">
      <c r="A4" s="24" t="s">
        <v>13</v>
      </c>
      <c r="B4" s="4"/>
      <c r="C4" s="4"/>
      <c r="D4" s="26"/>
      <c r="E4" s="36">
        <v>45930</v>
      </c>
    </row>
    <row r="5" spans="1:5" x14ac:dyDescent="0.25">
      <c r="A5" s="34"/>
      <c r="B5" s="4"/>
      <c r="C5" s="4"/>
      <c r="D5" s="4"/>
      <c r="E5" s="4"/>
    </row>
    <row r="6" spans="1:5" x14ac:dyDescent="0.25">
      <c r="A6" s="71" t="s">
        <v>0</v>
      </c>
      <c r="B6" s="71"/>
      <c r="C6" s="71"/>
      <c r="D6" s="71"/>
      <c r="E6" s="71"/>
    </row>
    <row r="7" spans="1:5" ht="15.75" customHeight="1" x14ac:dyDescent="0.25">
      <c r="A7" s="72" t="s">
        <v>39</v>
      </c>
      <c r="B7" s="72"/>
      <c r="C7" s="72"/>
      <c r="D7" s="72"/>
      <c r="E7" s="72"/>
    </row>
    <row r="8" spans="1:5" x14ac:dyDescent="0.25">
      <c r="A8" s="65" t="s">
        <v>1</v>
      </c>
      <c r="B8" s="65"/>
      <c r="C8" s="65"/>
      <c r="D8" s="65"/>
      <c r="E8" s="65"/>
    </row>
    <row r="9" spans="1:5" ht="17.25" customHeight="1" x14ac:dyDescent="0.25">
      <c r="A9" s="71" t="s">
        <v>48</v>
      </c>
      <c r="B9" s="71"/>
      <c r="C9" s="71"/>
      <c r="D9" s="71"/>
      <c r="E9" s="71"/>
    </row>
    <row r="10" spans="1:5" ht="24.75" customHeight="1" x14ac:dyDescent="0.25">
      <c r="A10" s="73" t="s">
        <v>14</v>
      </c>
      <c r="B10" s="74"/>
      <c r="C10" s="74"/>
      <c r="D10" s="74"/>
      <c r="E10" s="74"/>
    </row>
    <row r="11" spans="1:5" ht="32.25" customHeight="1" x14ac:dyDescent="0.25">
      <c r="A11" s="71" t="s">
        <v>40</v>
      </c>
      <c r="B11" s="71"/>
      <c r="C11" s="71"/>
      <c r="D11" s="71"/>
      <c r="E11" s="71"/>
    </row>
    <row r="12" spans="1:5" ht="17.25" customHeight="1" x14ac:dyDescent="0.25">
      <c r="A12" s="65" t="s">
        <v>15</v>
      </c>
      <c r="B12" s="66"/>
      <c r="C12" s="66"/>
      <c r="D12" s="66"/>
      <c r="E12" s="66"/>
    </row>
    <row r="13" spans="1:5" x14ac:dyDescent="0.25">
      <c r="A13" s="71" t="s">
        <v>22</v>
      </c>
      <c r="B13" s="71"/>
      <c r="C13" s="71"/>
      <c r="D13" s="71"/>
      <c r="E13" s="71"/>
    </row>
    <row r="14" spans="1:5" ht="11.25" customHeight="1" x14ac:dyDescent="0.25">
      <c r="A14" s="65" t="s">
        <v>2</v>
      </c>
      <c r="B14" s="66"/>
      <c r="C14" s="66"/>
      <c r="D14" s="66"/>
      <c r="E14" s="66"/>
    </row>
    <row r="15" spans="1:5" ht="18.75" customHeight="1" x14ac:dyDescent="0.25">
      <c r="A15" s="71" t="s">
        <v>37</v>
      </c>
      <c r="B15" s="71"/>
      <c r="C15" s="71"/>
      <c r="D15" s="71"/>
      <c r="E15" s="71"/>
    </row>
    <row r="16" spans="1:5" ht="14.25" customHeight="1" x14ac:dyDescent="0.25">
      <c r="A16" s="65" t="s">
        <v>16</v>
      </c>
      <c r="B16" s="66"/>
      <c r="C16" s="66"/>
      <c r="D16" s="66"/>
      <c r="E16" s="66"/>
    </row>
    <row r="17" spans="1:7" ht="30.75" customHeight="1" x14ac:dyDescent="0.25">
      <c r="A17" s="71" t="s">
        <v>17</v>
      </c>
      <c r="B17" s="71"/>
      <c r="C17" s="71"/>
      <c r="D17" s="71"/>
      <c r="E17" s="71"/>
    </row>
    <row r="18" spans="1:7" ht="58.15" customHeight="1" x14ac:dyDescent="0.25">
      <c r="A18" s="71" t="s">
        <v>41</v>
      </c>
      <c r="B18" s="71"/>
      <c r="C18" s="71"/>
      <c r="D18" s="71"/>
      <c r="E18" s="71"/>
    </row>
    <row r="19" spans="1:7" ht="33" customHeight="1" x14ac:dyDescent="0.25">
      <c r="A19" s="76" t="s">
        <v>42</v>
      </c>
      <c r="B19" s="76"/>
      <c r="C19" s="76"/>
      <c r="D19" s="76"/>
      <c r="E19" s="76"/>
    </row>
    <row r="20" spans="1:7" ht="19.5" customHeight="1" x14ac:dyDescent="0.25">
      <c r="A20" s="76"/>
      <c r="B20" s="76"/>
      <c r="C20" s="76"/>
      <c r="D20" s="76"/>
      <c r="E20" s="76"/>
      <c r="F20" s="2">
        <f>799.7+89.3</f>
        <v>889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2" t="s">
        <v>36</v>
      </c>
      <c r="B22" s="9" t="s">
        <v>29</v>
      </c>
      <c r="C22" s="3" t="s">
        <v>4</v>
      </c>
      <c r="D22" s="3">
        <v>15.09</v>
      </c>
      <c r="E22" s="8">
        <f>D22*F20*G20</f>
        <v>40245.03</v>
      </c>
    </row>
    <row r="23" spans="1:7" x14ac:dyDescent="0.25">
      <c r="A23" s="7" t="s">
        <v>34</v>
      </c>
      <c r="B23" s="9" t="s">
        <v>23</v>
      </c>
      <c r="C23" s="3" t="s">
        <v>4</v>
      </c>
      <c r="D23" s="3">
        <v>5.12</v>
      </c>
      <c r="E23" s="8">
        <f>D23*F20*G20</f>
        <v>13655.04</v>
      </c>
    </row>
    <row r="24" spans="1:7" s="18" customFormat="1" x14ac:dyDescent="0.25">
      <c r="A24" s="23" t="s">
        <v>25</v>
      </c>
      <c r="B24" s="9" t="s">
        <v>55</v>
      </c>
      <c r="C24" s="20" t="s">
        <v>27</v>
      </c>
      <c r="D24" s="20"/>
      <c r="E24" s="21">
        <v>534</v>
      </c>
    </row>
    <row r="25" spans="1:7" s="18" customFormat="1" x14ac:dyDescent="0.25">
      <c r="A25" s="23"/>
      <c r="B25" s="9"/>
      <c r="C25" s="20"/>
      <c r="D25" s="20"/>
      <c r="E25" s="21"/>
    </row>
    <row r="26" spans="1:7" x14ac:dyDescent="0.25">
      <c r="A26" s="10" t="s">
        <v>24</v>
      </c>
      <c r="B26" s="11"/>
      <c r="C26" s="12"/>
      <c r="D26" s="12"/>
      <c r="E26" s="13">
        <f>SUM(E22:E25)</f>
        <v>54434.07</v>
      </c>
    </row>
    <row r="27" spans="1:7" ht="18" customHeight="1" x14ac:dyDescent="0.25"/>
    <row r="28" spans="1:7" ht="33.6" customHeight="1" x14ac:dyDescent="0.25">
      <c r="A28" s="77" t="s">
        <v>58</v>
      </c>
      <c r="B28" s="77"/>
      <c r="C28" s="77"/>
      <c r="D28" s="77"/>
      <c r="E28" s="77"/>
    </row>
    <row r="29" spans="1:7" ht="30.75" customHeight="1" x14ac:dyDescent="0.25">
      <c r="A29" s="71" t="s">
        <v>21</v>
      </c>
      <c r="B29" s="71"/>
      <c r="C29" s="71"/>
      <c r="D29" s="71"/>
      <c r="E29" s="71"/>
    </row>
    <row r="30" spans="1:7" x14ac:dyDescent="0.25">
      <c r="A30" s="71" t="s">
        <v>20</v>
      </c>
      <c r="B30" s="71"/>
      <c r="C30" s="71"/>
      <c r="D30" s="71"/>
      <c r="E30" s="71"/>
    </row>
    <row r="31" spans="1:7" x14ac:dyDescent="0.25">
      <c r="A31" s="71" t="s">
        <v>28</v>
      </c>
      <c r="B31" s="71"/>
      <c r="C31" s="71"/>
      <c r="D31" s="71"/>
      <c r="E31" s="71"/>
    </row>
    <row r="32" spans="1:7" x14ac:dyDescent="0.25">
      <c r="A32" s="71" t="s">
        <v>18</v>
      </c>
      <c r="B32" s="71"/>
      <c r="C32" s="71"/>
      <c r="D32" s="71"/>
      <c r="E32" s="71"/>
    </row>
    <row r="33" spans="1:5" x14ac:dyDescent="0.25">
      <c r="A33" s="75" t="s">
        <v>5</v>
      </c>
      <c r="B33" s="75"/>
      <c r="C33" s="75"/>
      <c r="D33" s="75"/>
      <c r="E33" s="75"/>
    </row>
    <row r="34" spans="1:5" x14ac:dyDescent="0.25">
      <c r="A34" s="71" t="s">
        <v>18</v>
      </c>
      <c r="B34" s="71"/>
      <c r="C34" s="71"/>
      <c r="D34" s="71"/>
      <c r="E34" s="71"/>
    </row>
    <row r="35" spans="1:5" x14ac:dyDescent="0.25">
      <c r="A35" s="78" t="s">
        <v>38</v>
      </c>
      <c r="B35" s="78"/>
      <c r="C35" s="78"/>
      <c r="D35" s="78"/>
      <c r="E35" s="5"/>
    </row>
    <row r="36" spans="1:5" x14ac:dyDescent="0.25">
      <c r="B36" s="79" t="s">
        <v>19</v>
      </c>
      <c r="C36" s="79"/>
      <c r="D36" s="79"/>
      <c r="E36" s="6" t="s">
        <v>6</v>
      </c>
    </row>
    <row r="37" spans="1:5" x14ac:dyDescent="0.25">
      <c r="A37" s="33"/>
      <c r="B37" s="33"/>
      <c r="C37" s="33"/>
      <c r="D37" s="33"/>
      <c r="E37" s="33"/>
    </row>
    <row r="38" spans="1:5" x14ac:dyDescent="0.25">
      <c r="A38" s="78" t="s">
        <v>47</v>
      </c>
      <c r="B38" s="78"/>
      <c r="C38" s="78"/>
      <c r="D38" s="78"/>
      <c r="E38" s="5"/>
    </row>
    <row r="39" spans="1:5" x14ac:dyDescent="0.25">
      <c r="B39" s="79" t="s">
        <v>19</v>
      </c>
      <c r="C39" s="79"/>
      <c r="D39" s="79"/>
      <c r="E39" s="6" t="s">
        <v>6</v>
      </c>
    </row>
    <row r="41" spans="1:5" x14ac:dyDescent="0.25">
      <c r="A41" s="19" t="s">
        <v>44</v>
      </c>
    </row>
    <row r="42" spans="1:5" x14ac:dyDescent="0.25">
      <c r="A42" s="19" t="s">
        <v>43</v>
      </c>
    </row>
    <row r="43" spans="1:5" x14ac:dyDescent="0.25">
      <c r="A43" s="14" t="s">
        <v>30</v>
      </c>
    </row>
    <row r="44" spans="1:5" x14ac:dyDescent="0.25">
      <c r="A44" s="2" t="s">
        <v>35</v>
      </c>
      <c r="B44" s="15">
        <f>'2кв'!B49</f>
        <v>-352.97000000000844</v>
      </c>
    </row>
    <row r="45" spans="1:5" x14ac:dyDescent="0.25">
      <c r="A45" s="2" t="s">
        <v>59</v>
      </c>
      <c r="B45" s="16"/>
    </row>
    <row r="46" spans="1:5" x14ac:dyDescent="0.25">
      <c r="A46" s="2" t="s">
        <v>32</v>
      </c>
      <c r="B46" s="16">
        <v>53219.199999999997</v>
      </c>
    </row>
    <row r="47" spans="1:5" x14ac:dyDescent="0.25">
      <c r="A47" s="2" t="s">
        <v>45</v>
      </c>
      <c r="B47" s="16">
        <v>6820.74</v>
      </c>
    </row>
    <row r="48" spans="1:5" ht="30" x14ac:dyDescent="0.25">
      <c r="A48" s="35" t="s">
        <v>33</v>
      </c>
      <c r="B48" s="16">
        <f>E26</f>
        <v>54434.07</v>
      </c>
    </row>
    <row r="49" spans="1:2" x14ac:dyDescent="0.25">
      <c r="A49" s="17" t="s">
        <v>31</v>
      </c>
      <c r="B49" s="15">
        <f>B44+B46+B47-B48</f>
        <v>5252.8999999999869</v>
      </c>
    </row>
  </sheetData>
  <mergeCells count="29">
    <mergeCell ref="A34:E34"/>
    <mergeCell ref="A35:D35"/>
    <mergeCell ref="B36:D36"/>
    <mergeCell ref="A38:D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rowBreaks count="1" manualBreakCount="1">
    <brk id="28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view="pageBreakPreview" topLeftCell="A25" zoomScaleSheetLayoutView="100" workbookViewId="0">
      <selection activeCell="B49" sqref="B49"/>
    </sheetView>
  </sheetViews>
  <sheetFormatPr defaultColWidth="9.140625" defaultRowHeight="15" x14ac:dyDescent="0.25"/>
  <cols>
    <col min="1" max="1" width="32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67" t="s">
        <v>11</v>
      </c>
      <c r="B1" s="67"/>
      <c r="C1" s="67"/>
      <c r="D1" s="67"/>
      <c r="E1" s="67"/>
    </row>
    <row r="2" spans="1:5" ht="36" customHeight="1" x14ac:dyDescent="0.25">
      <c r="A2" s="68" t="s">
        <v>12</v>
      </c>
      <c r="B2" s="69"/>
      <c r="C2" s="69"/>
      <c r="D2" s="69"/>
      <c r="E2" s="69"/>
    </row>
    <row r="3" spans="1:5" x14ac:dyDescent="0.25">
      <c r="A3" s="70" t="s">
        <v>60</v>
      </c>
      <c r="B3" s="70"/>
      <c r="C3" s="70"/>
      <c r="D3" s="70"/>
      <c r="E3" s="70"/>
    </row>
    <row r="4" spans="1:5" s="1" customFormat="1" ht="15.75" x14ac:dyDescent="0.25">
      <c r="A4" s="24" t="s">
        <v>13</v>
      </c>
      <c r="B4" s="4"/>
      <c r="C4" s="4"/>
      <c r="D4" s="2"/>
      <c r="E4" s="36">
        <v>46022</v>
      </c>
    </row>
    <row r="5" spans="1:5" x14ac:dyDescent="0.25">
      <c r="A5" s="38"/>
      <c r="B5" s="4"/>
      <c r="C5" s="4"/>
      <c r="D5" s="4"/>
      <c r="E5" s="4"/>
    </row>
    <row r="6" spans="1:5" x14ac:dyDescent="0.25">
      <c r="A6" s="71" t="s">
        <v>0</v>
      </c>
      <c r="B6" s="71"/>
      <c r="C6" s="71"/>
      <c r="D6" s="71"/>
      <c r="E6" s="71"/>
    </row>
    <row r="7" spans="1:5" ht="15.75" customHeight="1" x14ac:dyDescent="0.25">
      <c r="A7" s="72" t="s">
        <v>39</v>
      </c>
      <c r="B7" s="72"/>
      <c r="C7" s="72"/>
      <c r="D7" s="72"/>
      <c r="E7" s="72"/>
    </row>
    <row r="8" spans="1:5" x14ac:dyDescent="0.25">
      <c r="A8" s="65" t="s">
        <v>1</v>
      </c>
      <c r="B8" s="65"/>
      <c r="C8" s="65"/>
      <c r="D8" s="65"/>
      <c r="E8" s="65"/>
    </row>
    <row r="9" spans="1:5" ht="17.25" customHeight="1" x14ac:dyDescent="0.25">
      <c r="A9" s="71" t="s">
        <v>48</v>
      </c>
      <c r="B9" s="71"/>
      <c r="C9" s="71"/>
      <c r="D9" s="71"/>
      <c r="E9" s="71"/>
    </row>
    <row r="10" spans="1:5" ht="24.75" customHeight="1" x14ac:dyDescent="0.25">
      <c r="A10" s="73" t="s">
        <v>14</v>
      </c>
      <c r="B10" s="74"/>
      <c r="C10" s="74"/>
      <c r="D10" s="74"/>
      <c r="E10" s="74"/>
    </row>
    <row r="11" spans="1:5" ht="32.25" customHeight="1" x14ac:dyDescent="0.25">
      <c r="A11" s="71" t="s">
        <v>40</v>
      </c>
      <c r="B11" s="71"/>
      <c r="C11" s="71"/>
      <c r="D11" s="71"/>
      <c r="E11" s="71"/>
    </row>
    <row r="12" spans="1:5" ht="17.25" customHeight="1" x14ac:dyDescent="0.25">
      <c r="A12" s="65" t="s">
        <v>15</v>
      </c>
      <c r="B12" s="66"/>
      <c r="C12" s="66"/>
      <c r="D12" s="66"/>
      <c r="E12" s="66"/>
    </row>
    <row r="13" spans="1:5" x14ac:dyDescent="0.25">
      <c r="A13" s="71" t="s">
        <v>22</v>
      </c>
      <c r="B13" s="71"/>
      <c r="C13" s="71"/>
      <c r="D13" s="71"/>
      <c r="E13" s="71"/>
    </row>
    <row r="14" spans="1:5" ht="11.25" customHeight="1" x14ac:dyDescent="0.25">
      <c r="A14" s="65" t="s">
        <v>2</v>
      </c>
      <c r="B14" s="66"/>
      <c r="C14" s="66"/>
      <c r="D14" s="66"/>
      <c r="E14" s="66"/>
    </row>
    <row r="15" spans="1:5" ht="18.75" customHeight="1" x14ac:dyDescent="0.25">
      <c r="A15" s="71" t="s">
        <v>37</v>
      </c>
      <c r="B15" s="71"/>
      <c r="C15" s="71"/>
      <c r="D15" s="71"/>
      <c r="E15" s="71"/>
    </row>
    <row r="16" spans="1:5" ht="14.25" customHeight="1" x14ac:dyDescent="0.25">
      <c r="A16" s="65" t="s">
        <v>16</v>
      </c>
      <c r="B16" s="66"/>
      <c r="C16" s="66"/>
      <c r="D16" s="66"/>
      <c r="E16" s="66"/>
    </row>
    <row r="17" spans="1:7" ht="30.75" customHeight="1" x14ac:dyDescent="0.25">
      <c r="A17" s="71" t="s">
        <v>17</v>
      </c>
      <c r="B17" s="71"/>
      <c r="C17" s="71"/>
      <c r="D17" s="71"/>
      <c r="E17" s="71"/>
    </row>
    <row r="18" spans="1:7" ht="58.15" customHeight="1" x14ac:dyDescent="0.25">
      <c r="A18" s="71" t="s">
        <v>41</v>
      </c>
      <c r="B18" s="71"/>
      <c r="C18" s="71"/>
      <c r="D18" s="71"/>
      <c r="E18" s="71"/>
    </row>
    <row r="19" spans="1:7" ht="33" customHeight="1" x14ac:dyDescent="0.25">
      <c r="A19" s="76" t="s">
        <v>42</v>
      </c>
      <c r="B19" s="76"/>
      <c r="C19" s="76"/>
      <c r="D19" s="76"/>
      <c r="E19" s="76"/>
    </row>
    <row r="20" spans="1:7" ht="19.5" customHeight="1" x14ac:dyDescent="0.25">
      <c r="A20" s="76"/>
      <c r="B20" s="76"/>
      <c r="C20" s="76"/>
      <c r="D20" s="76"/>
      <c r="E20" s="76"/>
      <c r="F20" s="2">
        <f>799.7+89.3</f>
        <v>889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2" t="s">
        <v>36</v>
      </c>
      <c r="B22" s="9" t="s">
        <v>29</v>
      </c>
      <c r="C22" s="3" t="s">
        <v>4</v>
      </c>
      <c r="D22" s="3">
        <v>15.09</v>
      </c>
      <c r="E22" s="8">
        <f>D22*F20*G20</f>
        <v>40245.03</v>
      </c>
    </row>
    <row r="23" spans="1:7" x14ac:dyDescent="0.25">
      <c r="A23" s="7" t="s">
        <v>34</v>
      </c>
      <c r="B23" s="9" t="s">
        <v>23</v>
      </c>
      <c r="C23" s="3" t="s">
        <v>4</v>
      </c>
      <c r="D23" s="3">
        <v>5.12</v>
      </c>
      <c r="E23" s="8">
        <f>D23*F20*G20</f>
        <v>13655.04</v>
      </c>
    </row>
    <row r="24" spans="1:7" s="18" customFormat="1" x14ac:dyDescent="0.25">
      <c r="A24" s="23" t="s">
        <v>25</v>
      </c>
      <c r="B24" s="9" t="s">
        <v>61</v>
      </c>
      <c r="C24" s="20" t="s">
        <v>27</v>
      </c>
      <c r="D24" s="20"/>
      <c r="E24" s="21">
        <v>753.8</v>
      </c>
    </row>
    <row r="25" spans="1:7" s="18" customFormat="1" x14ac:dyDescent="0.25">
      <c r="A25" s="23"/>
      <c r="B25" s="9"/>
      <c r="C25" s="20"/>
      <c r="D25" s="20"/>
      <c r="E25" s="21"/>
    </row>
    <row r="26" spans="1:7" x14ac:dyDescent="0.25">
      <c r="A26" s="10" t="s">
        <v>24</v>
      </c>
      <c r="B26" s="11"/>
      <c r="C26" s="12"/>
      <c r="D26" s="12"/>
      <c r="E26" s="13">
        <f>SUM(E22:E25)</f>
        <v>54653.87</v>
      </c>
    </row>
    <row r="27" spans="1:7" ht="18" customHeight="1" x14ac:dyDescent="0.25"/>
    <row r="28" spans="1:7" ht="33.6" customHeight="1" x14ac:dyDescent="0.25">
      <c r="A28" s="77" t="s">
        <v>81</v>
      </c>
      <c r="B28" s="77"/>
      <c r="C28" s="77"/>
      <c r="D28" s="77"/>
      <c r="E28" s="77"/>
    </row>
    <row r="29" spans="1:7" ht="30.75" customHeight="1" x14ac:dyDescent="0.25">
      <c r="A29" s="71" t="s">
        <v>21</v>
      </c>
      <c r="B29" s="71"/>
      <c r="C29" s="71"/>
      <c r="D29" s="71"/>
      <c r="E29" s="71"/>
    </row>
    <row r="30" spans="1:7" x14ac:dyDescent="0.25">
      <c r="A30" s="71" t="s">
        <v>20</v>
      </c>
      <c r="B30" s="71"/>
      <c r="C30" s="71"/>
      <c r="D30" s="71"/>
      <c r="E30" s="71"/>
    </row>
    <row r="31" spans="1:7" x14ac:dyDescent="0.25">
      <c r="A31" s="71" t="s">
        <v>28</v>
      </c>
      <c r="B31" s="71"/>
      <c r="C31" s="71"/>
      <c r="D31" s="71"/>
      <c r="E31" s="71"/>
    </row>
    <row r="32" spans="1:7" x14ac:dyDescent="0.25">
      <c r="A32" s="71" t="s">
        <v>18</v>
      </c>
      <c r="B32" s="71"/>
      <c r="C32" s="71"/>
      <c r="D32" s="71"/>
      <c r="E32" s="71"/>
    </row>
    <row r="33" spans="1:5" x14ac:dyDescent="0.25">
      <c r="A33" s="75" t="s">
        <v>5</v>
      </c>
      <c r="B33" s="75"/>
      <c r="C33" s="75"/>
      <c r="D33" s="75"/>
      <c r="E33" s="75"/>
    </row>
    <row r="34" spans="1:5" x14ac:dyDescent="0.25">
      <c r="A34" s="71" t="s">
        <v>18</v>
      </c>
      <c r="B34" s="71"/>
      <c r="C34" s="71"/>
      <c r="D34" s="71"/>
      <c r="E34" s="71"/>
    </row>
    <row r="35" spans="1:5" x14ac:dyDescent="0.25">
      <c r="A35" s="78" t="s">
        <v>38</v>
      </c>
      <c r="B35" s="78"/>
      <c r="C35" s="78"/>
      <c r="D35" s="78"/>
      <c r="E35" s="5"/>
    </row>
    <row r="36" spans="1:5" x14ac:dyDescent="0.25">
      <c r="B36" s="79" t="s">
        <v>19</v>
      </c>
      <c r="C36" s="79"/>
      <c r="D36" s="79"/>
      <c r="E36" s="6" t="s">
        <v>6</v>
      </c>
    </row>
    <row r="37" spans="1:5" x14ac:dyDescent="0.25">
      <c r="A37" s="37"/>
      <c r="B37" s="37"/>
      <c r="C37" s="37"/>
      <c r="D37" s="37"/>
      <c r="E37" s="37"/>
    </row>
    <row r="38" spans="1:5" x14ac:dyDescent="0.25">
      <c r="A38" s="78" t="s">
        <v>47</v>
      </c>
      <c r="B38" s="78"/>
      <c r="C38" s="78"/>
      <c r="D38" s="78"/>
      <c r="E38" s="5"/>
    </row>
    <row r="39" spans="1:5" x14ac:dyDescent="0.25">
      <c r="B39" s="79" t="s">
        <v>19</v>
      </c>
      <c r="C39" s="79"/>
      <c r="D39" s="79"/>
      <c r="E39" s="6" t="s">
        <v>6</v>
      </c>
    </row>
    <row r="41" spans="1:5" x14ac:dyDescent="0.25">
      <c r="A41" s="19" t="s">
        <v>44</v>
      </c>
    </row>
    <row r="42" spans="1:5" x14ac:dyDescent="0.25">
      <c r="A42" s="19" t="s">
        <v>43</v>
      </c>
    </row>
    <row r="43" spans="1:5" x14ac:dyDescent="0.25">
      <c r="A43" s="14" t="s">
        <v>30</v>
      </c>
    </row>
    <row r="44" spans="1:5" x14ac:dyDescent="0.25">
      <c r="A44" s="2" t="s">
        <v>35</v>
      </c>
      <c r="B44" s="15">
        <f>'3кв'!B49</f>
        <v>5252.8999999999869</v>
      </c>
    </row>
    <row r="45" spans="1:5" x14ac:dyDescent="0.25">
      <c r="A45" s="2" t="s">
        <v>59</v>
      </c>
      <c r="B45" s="16"/>
    </row>
    <row r="46" spans="1:5" x14ac:dyDescent="0.25">
      <c r="A46" s="2" t="s">
        <v>32</v>
      </c>
      <c r="B46" s="16">
        <v>68581.649999999994</v>
      </c>
    </row>
    <row r="47" spans="1:5" x14ac:dyDescent="0.25">
      <c r="A47" s="2" t="s">
        <v>45</v>
      </c>
      <c r="B47" s="16">
        <v>6820.74</v>
      </c>
    </row>
    <row r="48" spans="1:5" ht="30" x14ac:dyDescent="0.25">
      <c r="A48" s="39" t="s">
        <v>33</v>
      </c>
      <c r="B48" s="16">
        <f>E26</f>
        <v>54653.87</v>
      </c>
    </row>
    <row r="49" spans="1:2" x14ac:dyDescent="0.25">
      <c r="A49" s="17" t="s">
        <v>31</v>
      </c>
      <c r="B49" s="15">
        <f>B44+B46+B47-B48</f>
        <v>26001.419999999991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rowBreaks count="1" manualBreakCount="1">
    <brk id="2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view="pageBreakPreview" topLeftCell="A13" zoomScaleSheetLayoutView="100" workbookViewId="0">
      <selection activeCell="C27" sqref="C27"/>
    </sheetView>
  </sheetViews>
  <sheetFormatPr defaultRowHeight="15" x14ac:dyDescent="0.25"/>
  <cols>
    <col min="1" max="1" width="10.5703125" customWidth="1"/>
    <col min="2" max="2" width="60.85546875" customWidth="1"/>
    <col min="3" max="3" width="15.28515625" customWidth="1"/>
    <col min="4" max="4" width="11.85546875" customWidth="1"/>
    <col min="5" max="5" width="14.7109375" customWidth="1"/>
    <col min="6" max="6" width="12.42578125" customWidth="1"/>
    <col min="7" max="7" width="12" customWidth="1"/>
    <col min="8" max="8" width="13.5703125" customWidth="1"/>
  </cols>
  <sheetData>
    <row r="1" spans="1:5" ht="15.75" x14ac:dyDescent="0.25">
      <c r="A1" s="81" t="s">
        <v>62</v>
      </c>
      <c r="B1" s="81"/>
      <c r="C1" s="81"/>
      <c r="D1" s="40"/>
    </row>
    <row r="2" spans="1:5" ht="15.75" x14ac:dyDescent="0.25">
      <c r="A2" s="82" t="s">
        <v>63</v>
      </c>
      <c r="B2" s="82"/>
      <c r="C2" s="82"/>
      <c r="D2" s="41"/>
    </row>
    <row r="3" spans="1:5" ht="15.75" x14ac:dyDescent="0.25">
      <c r="A3" s="82" t="s">
        <v>78</v>
      </c>
      <c r="B3" s="82"/>
      <c r="C3" s="82"/>
      <c r="D3" s="41"/>
    </row>
    <row r="4" spans="1:5" ht="15.75" x14ac:dyDescent="0.25">
      <c r="A4" s="81" t="s">
        <v>64</v>
      </c>
      <c r="B4" s="81"/>
      <c r="C4" s="81"/>
      <c r="D4" s="40"/>
    </row>
    <row r="5" spans="1:5" ht="15.75" x14ac:dyDescent="0.25">
      <c r="A5" s="83"/>
      <c r="B5" s="83"/>
      <c r="C5" s="83"/>
      <c r="D5" s="1"/>
    </row>
    <row r="6" spans="1:5" ht="15.75" x14ac:dyDescent="0.25">
      <c r="A6" s="41"/>
      <c r="B6" s="42" t="s">
        <v>65</v>
      </c>
      <c r="C6" s="43">
        <f>'1кв'!B44</f>
        <v>-24142.1</v>
      </c>
      <c r="D6" s="44"/>
    </row>
    <row r="7" spans="1:5" ht="15.75" x14ac:dyDescent="0.25">
      <c r="A7" s="45" t="s">
        <v>66</v>
      </c>
      <c r="B7" s="42" t="s">
        <v>82</v>
      </c>
      <c r="C7" s="43"/>
      <c r="D7" s="44"/>
    </row>
    <row r="8" spans="1:5" ht="15.75" x14ac:dyDescent="0.25">
      <c r="B8" s="46" t="s">
        <v>67</v>
      </c>
      <c r="C8" s="21">
        <f>'1кв'!B46+'2кв'!B46+'3кв'!B46+'4кв'!B46</f>
        <v>234039.34</v>
      </c>
      <c r="D8" s="47"/>
    </row>
    <row r="9" spans="1:5" x14ac:dyDescent="0.25">
      <c r="B9" s="48" t="s">
        <v>68</v>
      </c>
      <c r="C9" s="21">
        <f>'1кв'!B47+'2кв'!B47+'3кв'!B47+'4кв'!B47</f>
        <v>25991.64</v>
      </c>
      <c r="D9" s="47"/>
    </row>
    <row r="10" spans="1:5" ht="15.75" x14ac:dyDescent="0.25">
      <c r="A10" s="49"/>
      <c r="B10" s="46" t="s">
        <v>69</v>
      </c>
      <c r="C10" s="50">
        <f>SUM(C8:C9)</f>
        <v>260030.97999999998</v>
      </c>
      <c r="D10" s="44"/>
    </row>
    <row r="11" spans="1:5" ht="15.75" x14ac:dyDescent="0.25">
      <c r="A11" s="1"/>
      <c r="B11" s="80"/>
      <c r="C11" s="80"/>
      <c r="D11" s="51"/>
    </row>
    <row r="12" spans="1:5" ht="15.75" x14ac:dyDescent="0.25">
      <c r="A12" s="52" t="s">
        <v>70</v>
      </c>
      <c r="B12" s="22" t="s">
        <v>71</v>
      </c>
      <c r="C12" s="21">
        <f>'1кв'!E22+'2кв'!E22+'3кв'!E22+'4кв'!E22</f>
        <v>156392.88</v>
      </c>
      <c r="D12" s="51"/>
    </row>
    <row r="13" spans="1:5" ht="15.75" x14ac:dyDescent="0.25">
      <c r="A13" s="52"/>
      <c r="B13" s="7" t="s">
        <v>34</v>
      </c>
      <c r="C13" s="21">
        <f>'1кв'!E23+'2кв'!E23+'3кв'!E23+'4кв'!E23</f>
        <v>52113.18</v>
      </c>
      <c r="D13" s="51"/>
    </row>
    <row r="14" spans="1:5" ht="15.75" x14ac:dyDescent="0.25">
      <c r="A14" s="1"/>
      <c r="B14" s="7" t="s">
        <v>25</v>
      </c>
      <c r="C14" s="21">
        <f>'1кв'!E24+'3кв'!E24+'4кв'!E24</f>
        <v>1381.4</v>
      </c>
      <c r="D14" s="51"/>
      <c r="E14" s="53"/>
    </row>
    <row r="15" spans="1:5" ht="15.75" x14ac:dyDescent="0.25">
      <c r="A15" s="52"/>
      <c r="B15" s="54" t="s">
        <v>80</v>
      </c>
      <c r="C15" s="21"/>
      <c r="D15" s="51"/>
    </row>
    <row r="16" spans="1:5" ht="15.75" x14ac:dyDescent="0.25">
      <c r="A16" s="52"/>
      <c r="B16" s="55" t="s">
        <v>72</v>
      </c>
      <c r="C16" s="21"/>
      <c r="D16" s="51"/>
    </row>
    <row r="17" spans="1:5" ht="15.75" x14ac:dyDescent="0.25">
      <c r="A17" s="52"/>
      <c r="B17" s="55" t="s">
        <v>73</v>
      </c>
      <c r="C17" s="56"/>
      <c r="D17" s="51"/>
    </row>
    <row r="18" spans="1:5" ht="15.75" x14ac:dyDescent="0.25">
      <c r="A18" s="52"/>
      <c r="B18" s="57"/>
      <c r="C18" s="21"/>
      <c r="D18" s="51"/>
    </row>
    <row r="19" spans="1:5" ht="15.75" x14ac:dyDescent="0.25">
      <c r="A19" s="52"/>
      <c r="B19" s="57"/>
      <c r="C19" s="21"/>
      <c r="D19" s="51"/>
    </row>
    <row r="20" spans="1:5" ht="15.75" x14ac:dyDescent="0.25">
      <c r="A20" s="52"/>
      <c r="B20" s="57"/>
      <c r="C20" s="21"/>
      <c r="D20" s="51"/>
    </row>
    <row r="21" spans="1:5" ht="15.75" x14ac:dyDescent="0.25">
      <c r="A21" s="1"/>
      <c r="B21" s="58" t="s">
        <v>74</v>
      </c>
      <c r="C21" s="50">
        <f>SUM(C12:C16)</f>
        <v>209887.46</v>
      </c>
      <c r="D21" s="51"/>
      <c r="E21" s="53"/>
    </row>
    <row r="22" spans="1:5" ht="15.75" x14ac:dyDescent="0.25">
      <c r="A22" s="1"/>
      <c r="B22" s="59" t="s">
        <v>79</v>
      </c>
      <c r="C22" s="50">
        <f>C6+C10-C21</f>
        <v>26001.419999999984</v>
      </c>
      <c r="D22" s="51"/>
    </row>
    <row r="23" spans="1:5" ht="15.75" x14ac:dyDescent="0.25">
      <c r="A23" s="1"/>
      <c r="B23" s="45"/>
      <c r="C23" s="45"/>
      <c r="D23" s="51"/>
    </row>
    <row r="24" spans="1:5" ht="15.75" x14ac:dyDescent="0.25">
      <c r="A24" s="1"/>
      <c r="B24" s="60" t="s">
        <v>75</v>
      </c>
      <c r="C24" s="60"/>
      <c r="D24" s="51"/>
    </row>
    <row r="25" spans="1:5" ht="15.75" x14ac:dyDescent="0.25">
      <c r="A25" s="1"/>
      <c r="B25" s="60" t="s">
        <v>83</v>
      </c>
      <c r="C25" s="62">
        <v>27271.040000000001</v>
      </c>
      <c r="D25" s="51"/>
    </row>
    <row r="26" spans="1:5" ht="15.75" x14ac:dyDescent="0.25">
      <c r="A26" s="1"/>
      <c r="B26" s="61" t="s">
        <v>84</v>
      </c>
      <c r="C26" s="63">
        <v>25992.639999999999</v>
      </c>
      <c r="D26" s="51"/>
    </row>
    <row r="27" spans="1:5" ht="15.75" x14ac:dyDescent="0.25">
      <c r="A27" s="1"/>
      <c r="B27" s="60" t="s">
        <v>76</v>
      </c>
      <c r="C27" s="64">
        <f>C26-C25</f>
        <v>-1278.4000000000015</v>
      </c>
      <c r="D27" s="51"/>
    </row>
    <row r="28" spans="1:5" ht="15.75" x14ac:dyDescent="0.25">
      <c r="A28" s="1"/>
      <c r="B28" s="45"/>
      <c r="C28" s="45"/>
      <c r="D28" s="51"/>
    </row>
    <row r="29" spans="1:5" ht="15.75" x14ac:dyDescent="0.25">
      <c r="A29" s="1" t="s">
        <v>77</v>
      </c>
      <c r="B29" s="45" t="s">
        <v>85</v>
      </c>
      <c r="C29" s="45"/>
      <c r="D29" s="51"/>
    </row>
    <row r="30" spans="1:5" ht="15.75" x14ac:dyDescent="0.25">
      <c r="A30" s="1"/>
      <c r="B30" s="45" t="s">
        <v>86</v>
      </c>
      <c r="C30" s="45"/>
      <c r="D30" s="51"/>
    </row>
    <row r="31" spans="1:5" ht="15.75" x14ac:dyDescent="0.25">
      <c r="A31" s="1"/>
      <c r="B31" s="45" t="s">
        <v>87</v>
      </c>
      <c r="C31" s="45"/>
      <c r="D31" s="51"/>
    </row>
    <row r="32" spans="1:5" ht="15.75" x14ac:dyDescent="0.25">
      <c r="A32" s="1"/>
      <c r="B32" s="61"/>
      <c r="C32" s="45"/>
      <c r="D32" s="51"/>
    </row>
    <row r="33" spans="1:4" ht="15.75" x14ac:dyDescent="0.25">
      <c r="A33" s="1"/>
      <c r="B33" s="45"/>
      <c r="C33" s="45"/>
      <c r="D33" s="51"/>
    </row>
    <row r="34" spans="1:4" ht="15.75" x14ac:dyDescent="0.25">
      <c r="A34" s="1"/>
      <c r="B34" s="45"/>
      <c r="C34" s="45"/>
      <c r="D34" s="51"/>
    </row>
  </sheetData>
  <mergeCells count="6">
    <mergeCell ref="B11:C11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2026-02-23T08:54:30Z</dcterms:modified>
</cp:coreProperties>
</file>