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60" windowWidth="19410" windowHeight="10950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26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'3кв'!$A$1:$E$50</definedName>
    <definedName name="_xlnm.Print_Area" localSheetId="3">'4кв'!$A$1:$E$49</definedName>
    <definedName name="_xlnm.Print_Area" localSheetId="4">отчет!$A$1:$C$35</definedName>
  </definedNames>
  <calcPr calcId="152511"/>
</workbook>
</file>

<file path=xl/calcChain.xml><?xml version="1.0" encoding="utf-8"?>
<calcChain xmlns="http://schemas.openxmlformats.org/spreadsheetml/2006/main">
  <c r="B46" i="32" l="1"/>
  <c r="C29" i="26" l="1"/>
  <c r="C15" i="26"/>
  <c r="C22" i="26"/>
  <c r="C9" i="26"/>
  <c r="E26" i="32"/>
  <c r="C21" i="26" l="1"/>
  <c r="C20" i="26"/>
  <c r="C19" i="26"/>
  <c r="C18" i="26"/>
  <c r="C16" i="26" s="1"/>
  <c r="C14" i="26"/>
  <c r="C8" i="26"/>
  <c r="C10" i="26" s="1"/>
  <c r="C6" i="26"/>
  <c r="B44" i="32" l="1"/>
  <c r="F20" i="32"/>
  <c r="E23" i="32" s="1"/>
  <c r="C13" i="26" s="1"/>
  <c r="E22" i="32" l="1"/>
  <c r="E22" i="31"/>
  <c r="F20" i="31"/>
  <c r="E27" i="32" l="1"/>
  <c r="B48" i="32" s="1"/>
  <c r="B49" i="32" s="1"/>
  <c r="C12" i="26"/>
  <c r="C23" i="26" s="1"/>
  <c r="C24" i="26" s="1"/>
  <c r="E23" i="31"/>
  <c r="E22" i="30"/>
  <c r="F20" i="30"/>
  <c r="E28" i="31" l="1"/>
  <c r="B49" i="31" s="1"/>
  <c r="E23" i="30"/>
  <c r="E27" i="30" s="1"/>
  <c r="B49" i="30" s="1"/>
  <c r="B49" i="29"/>
  <c r="E27" i="29"/>
  <c r="F20" i="29" l="1"/>
  <c r="E22" i="29" s="1"/>
  <c r="E23" i="29" l="1"/>
  <c r="B50" i="29" l="1"/>
  <c r="B45" i="30" s="1"/>
  <c r="B50" i="30" s="1"/>
  <c r="B45" i="31" s="1"/>
  <c r="B50" i="31" s="1"/>
</calcChain>
</file>

<file path=xl/sharedStrings.xml><?xml version="1.0" encoding="utf-8"?>
<sst xmlns="http://schemas.openxmlformats.org/spreadsheetml/2006/main" count="272" uniqueCount="101">
  <si>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</si>
  <si>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</si>
  <si>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</si>
  <si>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</si>
  <si>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</si>
  <si>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</si>
  <si>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</si>
  <si>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</si>
  <si>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</si>
  <si>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</si>
  <si>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</si>
  <si>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</si>
  <si>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</si>
  <si>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</si>
  <si>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</si>
  <si>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</si>
  <si>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</si>
  <si>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</si>
  <si>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</si>
  <si>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</si>
  <si>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</si>
  <si>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</si>
  <si>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</si>
  <si>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</si>
  <si>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Неровного Владимира Александровича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</si>
  <si>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№8,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44 от 01.05.2015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</si>
  <si>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№46  от   01.05.2015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</si>
  <si>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Комсомольская</t>
    </r>
  </si>
  <si>
    <t>Итого:</t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</si>
  <si>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в лице председателя совета дома Неровного В.А.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</si>
  <si>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</si>
  <si>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</si>
  <si>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</si>
  <si>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</si>
  <si>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 xml:space="preserve">определена приложением № 9 к договору 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</si>
  <si>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</si>
  <si>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</si>
  <si>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</si>
  <si>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Общая площадь квартир - 588,6</t>
  </si>
  <si>
    <t xml:space="preserve">Не жилые помещения - 37,8 </t>
  </si>
  <si>
    <t>Расходы по содержанию и тек. Ремонту</t>
  </si>
  <si>
    <t>не жилые помещ. Почта</t>
  </si>
  <si>
    <t xml:space="preserve">Общехозяйственные расходы </t>
  </si>
  <si>
    <t>Остаток на начало квартала</t>
  </si>
  <si>
    <t>Услуги по содержанию многоквартирного дома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</si>
  <si>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</si>
  <si>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</si>
  <si>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</si>
  <si>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</si>
  <si>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</si>
  <si>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</si>
  <si>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</si>
  <si>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</si>
  <si>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</si>
  <si>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</si>
  <si>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</si>
  <si>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</si>
  <si>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</si>
  <si>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</si>
  <si>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</si>
  <si>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</si>
  <si>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Оплачено по нежилым помещениям (Почта России)</t>
  </si>
  <si>
    <t>Предъявлено населению43085,52</t>
  </si>
  <si>
    <t>г. Россошь, ул. Комсомольская, д. 3</t>
  </si>
  <si>
    <t>по ж.д. ул. Комсомольская, д. 3</t>
  </si>
  <si>
    <t>за 1 квартал 2025 года</t>
  </si>
  <si>
    <t>31.03.2025 г.</t>
  </si>
  <si>
    <t>Опиловка дерева (смета)</t>
  </si>
  <si>
    <t>март</t>
  </si>
  <si>
    <t xml:space="preserve">           2. Всего за период с "01" 01 2025 г. по "31" 03 2025 г. выполнено работ (оказано услуг) на общую сумму сорок девять тысяч сто шесть  рублей 46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</si>
  <si>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</si>
  <si>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</si>
  <si>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</si>
  <si>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</si>
  <si>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</si>
  <si>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</si>
  <si>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тридцать пять тысяч восемьсот тридцать шесть  рублей 91 копейка.</t>
  </si>
  <si>
    <t>Предъявлено населению 42092,19</t>
  </si>
  <si>
    <t>Окраска дверей (смета)</t>
  </si>
  <si>
    <t>Окраска стоек козырьков (смета)</t>
  </si>
  <si>
    <t>Окраска скамеек (смета)</t>
  </si>
  <si>
    <t>сентябрь</t>
  </si>
  <si>
    <t xml:space="preserve">           2. Всего за период с "01" 07 2025 г. по "30" 09 2025 г. выполнено работ (оказано услуг) на общую сумму сорок девять тысяч двести тридцать рублей 19 копеек.</t>
  </si>
  <si>
    <t>Предъявлено населению 46359,76</t>
  </si>
  <si>
    <t>за 4 квартал 2025 года</t>
  </si>
  <si>
    <t>4 квартал</t>
  </si>
  <si>
    <t>НА ЛИЦЕВОМ СЧЕТЕ  за  период  с 01.01.2025 г. по 31.12.2025 г.</t>
  </si>
  <si>
    <t>Остаток средств на 01.01.2026</t>
  </si>
  <si>
    <t>Окраска деревянных ступеней (смета)</t>
  </si>
  <si>
    <t>Ремонт ступеней (кв.6)</t>
  </si>
  <si>
    <t>ноябрь</t>
  </si>
  <si>
    <t>ч/час</t>
  </si>
  <si>
    <t xml:space="preserve">           2. Всего за период с "01" 10  2025 г. по "31" 12  2025 г. выполнено работ (оказано услуг) на общую сумму пятьдесят одна тысяча двести пятьдесят восемьрублей 61 копейка</t>
  </si>
  <si>
    <t>Предъявлено населению 46353,15</t>
  </si>
  <si>
    <t>Начислено всего 177884,01</t>
  </si>
  <si>
    <t>Непредвиденные работы 6ч/ч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</si>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</sst>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3" fillId="0" borderId="0"/>
    <xf numFmtId="0" fontId="14" fillId="0" borderId="0"/>
    <xf numFmtId="0" fontId="15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0" fontId="3" fillId="0" borderId="0" xfId="0" applyFont="1" applyAlignment="1"/>
    <xf numFmtId="164" fontId="4" fillId="0" borderId="0" xfId="1" applyNumberFormat="1" applyFont="1"/>
    <xf numFmtId="0" fontId="11" fillId="0" borderId="0" xfId="0" applyFont="1"/>
    <xf numFmtId="0" fontId="4" fillId="2" borderId="0" xfId="0" applyFont="1" applyFill="1"/>
    <xf numFmtId="0" fontId="12" fillId="0" borderId="0" xfId="0" applyFont="1"/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7" fillId="0" borderId="0" xfId="0" applyFont="1" applyAlignment="1"/>
    <xf numFmtId="49" fontId="3" fillId="0" borderId="1" xfId="0" applyNumberFormat="1" applyFont="1" applyBorder="1"/>
    <xf numFmtId="4" fontId="17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" fontId="3" fillId="0" borderId="0" xfId="0" applyNumberFormat="1" applyFont="1"/>
    <xf numFmtId="0" fontId="3" fillId="0" borderId="0" xfId="0" applyFont="1" applyBorder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19" fillId="0" borderId="0" xfId="0" applyFont="1"/>
    <xf numFmtId="166" fontId="7" fillId="0" borderId="1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1" xfId="0" applyFont="1" applyBorder="1"/>
    <xf numFmtId="166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3" fontId="19" fillId="0" borderId="0" xfId="0" applyNumberFormat="1" applyFont="1"/>
    <xf numFmtId="2" fontId="3" fillId="0" borderId="6" xfId="1" applyNumberFormat="1" applyFont="1" applyBorder="1" applyAlignment="1">
      <alignment horizontal="center"/>
    </xf>
    <xf numFmtId="0" fontId="18" fillId="0" borderId="4" xfId="0" applyFont="1" applyBorder="1" applyAlignment="1">
      <alignment wrapText="1"/>
    </xf>
    <xf numFmtId="0" fontId="16" fillId="0" borderId="1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6" fillId="0" borderId="7" xfId="0" applyFont="1" applyFill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4" xfId="0" applyFont="1" applyFill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6" fillId="0" borderId="8" xfId="0" applyFont="1" applyBorder="1" applyAlignment="1">
      <alignment wrapText="1"/>
    </xf>
    <xf numFmtId="49" fontId="3" fillId="0" borderId="9" xfId="0" applyNumberFormat="1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43" fontId="3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49" fontId="3" fillId="0" borderId="1" xfId="0" applyNumberFormat="1" applyFont="1" applyBorder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2.2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65</v>
      </c>
      <c r="B3" s="85"/>
      <c r="C3" s="85"/>
      <c r="D3" s="85"/>
      <c r="E3" s="85"/>
    </row>
    <row r="4" spans="1:5" s="1" customFormat="1" ht="15.75" x14ac:dyDescent="0.25">
      <c r="A4" s="25" t="s">
        <v>13</v>
      </c>
      <c r="B4" s="4"/>
      <c r="C4" s="4"/>
      <c r="D4" s="27"/>
      <c r="E4" s="26" t="s">
        <v>66</v>
      </c>
    </row>
    <row r="5" spans="1:5" x14ac:dyDescent="0.25">
      <c r="A5" s="41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ht="15.75" customHeight="1" x14ac:dyDescent="0.25">
      <c r="A7" s="86" t="s">
        <v>63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7.25" customHeight="1" x14ac:dyDescent="0.25">
      <c r="A9" s="74" t="s">
        <v>24</v>
      </c>
      <c r="B9" s="74"/>
      <c r="C9" s="74"/>
      <c r="D9" s="74"/>
      <c r="E9" s="74"/>
    </row>
    <row r="10" spans="1:5" ht="24.75" customHeight="1" x14ac:dyDescent="0.25">
      <c r="A10" s="87" t="s">
        <v>14</v>
      </c>
      <c r="B10" s="88"/>
      <c r="C10" s="88"/>
      <c r="D10" s="88"/>
      <c r="E10" s="88"/>
    </row>
    <row r="11" spans="1:5" ht="32.25" customHeight="1" x14ac:dyDescent="0.25">
      <c r="A11" s="74" t="s">
        <v>25</v>
      </c>
      <c r="B11" s="74"/>
      <c r="C11" s="74"/>
      <c r="D11" s="74"/>
      <c r="E11" s="74"/>
    </row>
    <row r="12" spans="1:5" ht="17.25" customHeight="1" x14ac:dyDescent="0.25">
      <c r="A12" s="78" t="s">
        <v>15</v>
      </c>
      <c r="B12" s="79"/>
      <c r="C12" s="79"/>
      <c r="D12" s="79"/>
      <c r="E12" s="7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45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7" ht="30.75" customHeight="1" x14ac:dyDescent="0.25">
      <c r="A17" s="74" t="s">
        <v>17</v>
      </c>
      <c r="B17" s="74"/>
      <c r="C17" s="74"/>
      <c r="D17" s="74"/>
      <c r="E17" s="74"/>
    </row>
    <row r="18" spans="1:7" ht="58.15" customHeight="1" x14ac:dyDescent="0.25">
      <c r="A18" s="74" t="s">
        <v>26</v>
      </c>
      <c r="B18" s="74"/>
      <c r="C18" s="74"/>
      <c r="D18" s="74"/>
      <c r="E18" s="74"/>
    </row>
    <row r="19" spans="1:7" ht="33" customHeight="1" x14ac:dyDescent="0.25">
      <c r="A19" s="80" t="s">
        <v>27</v>
      </c>
      <c r="B19" s="80"/>
      <c r="C19" s="80"/>
      <c r="D19" s="80"/>
      <c r="E19" s="80"/>
    </row>
    <row r="20" spans="1:7" ht="19.5" customHeight="1" x14ac:dyDescent="0.25">
      <c r="A20" s="80"/>
      <c r="B20" s="80"/>
      <c r="C20" s="80"/>
      <c r="D20" s="80"/>
      <c r="E20" s="80"/>
      <c r="F20" s="2">
        <f>37.8+588.6</f>
        <v>626.4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44</v>
      </c>
      <c r="B22" s="9" t="s">
        <v>34</v>
      </c>
      <c r="C22" s="3" t="s">
        <v>4</v>
      </c>
      <c r="D22" s="3">
        <v>14.25</v>
      </c>
      <c r="E22" s="8">
        <f>D22*F20*G20</f>
        <v>26778.6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4.68</v>
      </c>
      <c r="E23" s="8">
        <f>D23*F20*G20</f>
        <v>8794.655999999999</v>
      </c>
    </row>
    <row r="24" spans="1:7" s="19" customFormat="1" x14ac:dyDescent="0.25">
      <c r="A24" s="24" t="s">
        <v>30</v>
      </c>
      <c r="B24" s="9" t="s">
        <v>31</v>
      </c>
      <c r="C24" s="21" t="s">
        <v>32</v>
      </c>
      <c r="D24" s="21"/>
      <c r="E24" s="22">
        <v>65</v>
      </c>
    </row>
    <row r="25" spans="1:7" s="19" customFormat="1" x14ac:dyDescent="0.25">
      <c r="A25" s="54" t="s">
        <v>67</v>
      </c>
      <c r="B25" s="9" t="s">
        <v>68</v>
      </c>
      <c r="C25" s="21"/>
      <c r="D25" s="21"/>
      <c r="E25" s="22">
        <v>13468.2</v>
      </c>
    </row>
    <row r="26" spans="1:7" s="19" customFormat="1" x14ac:dyDescent="0.25">
      <c r="A26" s="54"/>
      <c r="B26" s="9"/>
      <c r="C26" s="21"/>
      <c r="D26" s="21"/>
      <c r="E26" s="22"/>
    </row>
    <row r="27" spans="1:7" x14ac:dyDescent="0.25">
      <c r="A27" s="10" t="s">
        <v>28</v>
      </c>
      <c r="B27" s="11"/>
      <c r="C27" s="12"/>
      <c r="D27" s="12"/>
      <c r="E27" s="13">
        <f>SUM(E22:E26)</f>
        <v>49106.455999999991</v>
      </c>
    </row>
    <row r="28" spans="1:7" ht="18" customHeight="1" x14ac:dyDescent="0.25"/>
    <row r="29" spans="1:7" ht="33.6" customHeight="1" x14ac:dyDescent="0.25">
      <c r="A29" s="81" t="s">
        <v>69</v>
      </c>
      <c r="B29" s="81"/>
      <c r="C29" s="81"/>
      <c r="D29" s="81"/>
      <c r="E29" s="81"/>
    </row>
    <row r="30" spans="1:7" ht="30.75" customHeight="1" x14ac:dyDescent="0.25">
      <c r="A30" s="74" t="s">
        <v>21</v>
      </c>
      <c r="B30" s="74"/>
      <c r="C30" s="74"/>
      <c r="D30" s="74"/>
      <c r="E30" s="74"/>
    </row>
    <row r="31" spans="1:7" x14ac:dyDescent="0.25">
      <c r="A31" s="74" t="s">
        <v>20</v>
      </c>
      <c r="B31" s="74"/>
      <c r="C31" s="74"/>
      <c r="D31" s="74"/>
      <c r="E31" s="74"/>
    </row>
    <row r="32" spans="1:7" x14ac:dyDescent="0.25">
      <c r="A32" s="74" t="s">
        <v>33</v>
      </c>
      <c r="B32" s="74"/>
      <c r="C32" s="74"/>
      <c r="D32" s="74"/>
      <c r="E32" s="74"/>
    </row>
    <row r="33" spans="1:5" x14ac:dyDescent="0.25">
      <c r="A33" s="74" t="s">
        <v>18</v>
      </c>
      <c r="B33" s="74"/>
      <c r="C33" s="74"/>
      <c r="D33" s="74"/>
      <c r="E33" s="74"/>
    </row>
    <row r="34" spans="1:5" x14ac:dyDescent="0.25">
      <c r="A34" s="77" t="s">
        <v>5</v>
      </c>
      <c r="B34" s="77"/>
      <c r="C34" s="77"/>
      <c r="D34" s="77"/>
      <c r="E34" s="77"/>
    </row>
    <row r="35" spans="1:5" x14ac:dyDescent="0.25">
      <c r="A35" s="74" t="s">
        <v>18</v>
      </c>
      <c r="B35" s="74"/>
      <c r="C35" s="74"/>
      <c r="D35" s="74"/>
      <c r="E35" s="74"/>
    </row>
    <row r="36" spans="1:5" x14ac:dyDescent="0.25">
      <c r="A36" s="75" t="s">
        <v>46</v>
      </c>
      <c r="B36" s="75"/>
      <c r="C36" s="75"/>
      <c r="D36" s="75"/>
      <c r="E36" s="5"/>
    </row>
    <row r="37" spans="1:5" x14ac:dyDescent="0.25">
      <c r="B37" s="76" t="s">
        <v>19</v>
      </c>
      <c r="C37" s="76"/>
      <c r="D37" s="76"/>
      <c r="E37" s="6" t="s">
        <v>6</v>
      </c>
    </row>
    <row r="38" spans="1:5" x14ac:dyDescent="0.25">
      <c r="A38" s="40"/>
      <c r="B38" s="40"/>
      <c r="C38" s="40"/>
      <c r="D38" s="40"/>
      <c r="E38" s="40"/>
    </row>
    <row r="39" spans="1:5" x14ac:dyDescent="0.25">
      <c r="A39" s="75" t="s">
        <v>29</v>
      </c>
      <c r="B39" s="75"/>
      <c r="C39" s="75"/>
      <c r="D39" s="75"/>
      <c r="E39" s="5"/>
    </row>
    <row r="40" spans="1:5" x14ac:dyDescent="0.25">
      <c r="B40" s="76" t="s">
        <v>19</v>
      </c>
      <c r="C40" s="76"/>
      <c r="D40" s="76"/>
      <c r="E40" s="6" t="s">
        <v>6</v>
      </c>
    </row>
    <row r="42" spans="1:5" x14ac:dyDescent="0.25">
      <c r="A42" s="20" t="s">
        <v>38</v>
      </c>
    </row>
    <row r="43" spans="1:5" x14ac:dyDescent="0.25">
      <c r="A43" s="20" t="s">
        <v>39</v>
      </c>
    </row>
    <row r="44" spans="1:5" x14ac:dyDescent="0.25">
      <c r="A44" s="14" t="s">
        <v>35</v>
      </c>
    </row>
    <row r="45" spans="1:5" x14ac:dyDescent="0.25">
      <c r="A45" s="2" t="s">
        <v>43</v>
      </c>
      <c r="B45" s="15">
        <v>77325.08</v>
      </c>
    </row>
    <row r="46" spans="1:5" ht="15.75" x14ac:dyDescent="0.25">
      <c r="A46" s="16" t="s">
        <v>62</v>
      </c>
      <c r="B46" s="17"/>
    </row>
    <row r="47" spans="1:5" x14ac:dyDescent="0.25">
      <c r="A47" s="2" t="s">
        <v>37</v>
      </c>
      <c r="B47" s="17">
        <v>45521.120000000003</v>
      </c>
    </row>
    <row r="48" spans="1:5" x14ac:dyDescent="0.25">
      <c r="A48" s="2" t="s">
        <v>41</v>
      </c>
      <c r="B48" s="17">
        <v>1844.64</v>
      </c>
    </row>
    <row r="49" spans="1:2" ht="30" x14ac:dyDescent="0.25">
      <c r="A49" s="39" t="s">
        <v>40</v>
      </c>
      <c r="B49" s="17">
        <f>E27</f>
        <v>49106.455999999991</v>
      </c>
    </row>
    <row r="50" spans="1:2" x14ac:dyDescent="0.25">
      <c r="A50" s="18" t="s">
        <v>36</v>
      </c>
      <c r="B50" s="15">
        <f>B45+B47+B48-B49</f>
        <v>75584.38400000002</v>
      </c>
    </row>
    <row r="52" spans="1:2" x14ac:dyDescent="0.25">
      <c r="B52" s="2">
        <v>77325.08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  <rowBreaks count="1" manualBreakCount="1">
    <brk id="3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topLeftCell="A37" zoomScaleSheetLayoutView="100" workbookViewId="0">
      <selection activeCell="B47" sqref="B4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2.2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70</v>
      </c>
      <c r="B3" s="85"/>
      <c r="C3" s="85"/>
      <c r="D3" s="85"/>
      <c r="E3" s="85"/>
    </row>
    <row r="4" spans="1:5" s="1" customFormat="1" ht="15.75" x14ac:dyDescent="0.25">
      <c r="A4" s="25" t="s">
        <v>13</v>
      </c>
      <c r="B4" s="4"/>
      <c r="C4" s="4"/>
      <c r="D4" s="27"/>
      <c r="E4" s="26" t="s">
        <v>71</v>
      </c>
    </row>
    <row r="5" spans="1:5" x14ac:dyDescent="0.25">
      <c r="A5" s="56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ht="15.75" customHeight="1" x14ac:dyDescent="0.25">
      <c r="A7" s="86" t="s">
        <v>63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7.25" customHeight="1" x14ac:dyDescent="0.25">
      <c r="A9" s="74" t="s">
        <v>24</v>
      </c>
      <c r="B9" s="74"/>
      <c r="C9" s="74"/>
      <c r="D9" s="74"/>
      <c r="E9" s="74"/>
    </row>
    <row r="10" spans="1:5" ht="24.75" customHeight="1" x14ac:dyDescent="0.25">
      <c r="A10" s="87" t="s">
        <v>14</v>
      </c>
      <c r="B10" s="88"/>
      <c r="C10" s="88"/>
      <c r="D10" s="88"/>
      <c r="E10" s="88"/>
    </row>
    <row r="11" spans="1:5" ht="32.25" customHeight="1" x14ac:dyDescent="0.25">
      <c r="A11" s="74" t="s">
        <v>25</v>
      </c>
      <c r="B11" s="74"/>
      <c r="C11" s="74"/>
      <c r="D11" s="74"/>
      <c r="E11" s="74"/>
    </row>
    <row r="12" spans="1:5" ht="17.25" customHeight="1" x14ac:dyDescent="0.25">
      <c r="A12" s="78" t="s">
        <v>15</v>
      </c>
      <c r="B12" s="79"/>
      <c r="C12" s="79"/>
      <c r="D12" s="79"/>
      <c r="E12" s="7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45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7" ht="30.75" customHeight="1" x14ac:dyDescent="0.25">
      <c r="A17" s="74" t="s">
        <v>17</v>
      </c>
      <c r="B17" s="74"/>
      <c r="C17" s="74"/>
      <c r="D17" s="74"/>
      <c r="E17" s="74"/>
    </row>
    <row r="18" spans="1:7" ht="58.15" customHeight="1" x14ac:dyDescent="0.25">
      <c r="A18" s="74" t="s">
        <v>26</v>
      </c>
      <c r="B18" s="74"/>
      <c r="C18" s="74"/>
      <c r="D18" s="74"/>
      <c r="E18" s="74"/>
    </row>
    <row r="19" spans="1:7" ht="33" customHeight="1" x14ac:dyDescent="0.25">
      <c r="A19" s="80" t="s">
        <v>27</v>
      </c>
      <c r="B19" s="80"/>
      <c r="C19" s="80"/>
      <c r="D19" s="80"/>
      <c r="E19" s="80"/>
    </row>
    <row r="20" spans="1:7" ht="19.5" customHeight="1" x14ac:dyDescent="0.25">
      <c r="A20" s="80"/>
      <c r="B20" s="80"/>
      <c r="C20" s="80"/>
      <c r="D20" s="80"/>
      <c r="E20" s="80"/>
      <c r="F20" s="2">
        <f>37.8+588.6</f>
        <v>626.4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44</v>
      </c>
      <c r="B22" s="9" t="s">
        <v>34</v>
      </c>
      <c r="C22" s="3" t="s">
        <v>4</v>
      </c>
      <c r="D22" s="3">
        <v>13.6</v>
      </c>
      <c r="E22" s="8">
        <f>D22*F20*G20+1221.48</f>
        <v>26778.599999999995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4.68</v>
      </c>
      <c r="E23" s="8">
        <f>D23*F20*G20</f>
        <v>8794.655999999999</v>
      </c>
    </row>
    <row r="24" spans="1:7" s="19" customFormat="1" x14ac:dyDescent="0.25">
      <c r="A24" s="24" t="s">
        <v>30</v>
      </c>
      <c r="B24" s="9" t="s">
        <v>72</v>
      </c>
      <c r="C24" s="21" t="s">
        <v>32</v>
      </c>
      <c r="D24" s="21"/>
      <c r="E24" s="22">
        <v>263.64999999999998</v>
      </c>
    </row>
    <row r="25" spans="1:7" s="19" customFormat="1" x14ac:dyDescent="0.25">
      <c r="A25" s="54"/>
      <c r="B25" s="9"/>
      <c r="C25" s="21"/>
      <c r="D25" s="21"/>
      <c r="E25" s="22"/>
    </row>
    <row r="26" spans="1:7" s="19" customFormat="1" x14ac:dyDescent="0.25">
      <c r="A26" s="54"/>
      <c r="B26" s="9"/>
      <c r="C26" s="21"/>
      <c r="D26" s="21"/>
      <c r="E26" s="22"/>
    </row>
    <row r="27" spans="1:7" x14ac:dyDescent="0.25">
      <c r="A27" s="10" t="s">
        <v>28</v>
      </c>
      <c r="B27" s="11"/>
      <c r="C27" s="12"/>
      <c r="D27" s="12"/>
      <c r="E27" s="13">
        <f>SUM(E22:E26)</f>
        <v>35836.905999999995</v>
      </c>
    </row>
    <row r="28" spans="1:7" ht="18" customHeight="1" x14ac:dyDescent="0.25"/>
    <row r="29" spans="1:7" ht="33.6" customHeight="1" x14ac:dyDescent="0.25">
      <c r="A29" s="81" t="s">
        <v>76</v>
      </c>
      <c r="B29" s="81"/>
      <c r="C29" s="81"/>
      <c r="D29" s="81"/>
      <c r="E29" s="81"/>
    </row>
    <row r="30" spans="1:7" ht="30.75" customHeight="1" x14ac:dyDescent="0.25">
      <c r="A30" s="74" t="s">
        <v>21</v>
      </c>
      <c r="B30" s="74"/>
      <c r="C30" s="74"/>
      <c r="D30" s="74"/>
      <c r="E30" s="74"/>
    </row>
    <row r="31" spans="1:7" x14ac:dyDescent="0.25">
      <c r="A31" s="74" t="s">
        <v>20</v>
      </c>
      <c r="B31" s="74"/>
      <c r="C31" s="74"/>
      <c r="D31" s="74"/>
      <c r="E31" s="74"/>
    </row>
    <row r="32" spans="1:7" x14ac:dyDescent="0.25">
      <c r="A32" s="74" t="s">
        <v>33</v>
      </c>
      <c r="B32" s="74"/>
      <c r="C32" s="74"/>
      <c r="D32" s="74"/>
      <c r="E32" s="74"/>
    </row>
    <row r="33" spans="1:5" x14ac:dyDescent="0.25">
      <c r="A33" s="74" t="s">
        <v>18</v>
      </c>
      <c r="B33" s="74"/>
      <c r="C33" s="74"/>
      <c r="D33" s="74"/>
      <c r="E33" s="74"/>
    </row>
    <row r="34" spans="1:5" x14ac:dyDescent="0.25">
      <c r="A34" s="77" t="s">
        <v>5</v>
      </c>
      <c r="B34" s="77"/>
      <c r="C34" s="77"/>
      <c r="D34" s="77"/>
      <c r="E34" s="77"/>
    </row>
    <row r="35" spans="1:5" x14ac:dyDescent="0.25">
      <c r="A35" s="74" t="s">
        <v>18</v>
      </c>
      <c r="B35" s="74"/>
      <c r="C35" s="74"/>
      <c r="D35" s="74"/>
      <c r="E35" s="74"/>
    </row>
    <row r="36" spans="1:5" x14ac:dyDescent="0.25">
      <c r="A36" s="75" t="s">
        <v>46</v>
      </c>
      <c r="B36" s="75"/>
      <c r="C36" s="75"/>
      <c r="D36" s="75"/>
      <c r="E36" s="5"/>
    </row>
    <row r="37" spans="1:5" x14ac:dyDescent="0.25">
      <c r="B37" s="76" t="s">
        <v>19</v>
      </c>
      <c r="C37" s="76"/>
      <c r="D37" s="76"/>
      <c r="E37" s="6" t="s">
        <v>6</v>
      </c>
    </row>
    <row r="38" spans="1:5" x14ac:dyDescent="0.25">
      <c r="A38" s="55"/>
      <c r="B38" s="55"/>
      <c r="C38" s="55"/>
      <c r="D38" s="55"/>
      <c r="E38" s="55"/>
    </row>
    <row r="39" spans="1:5" x14ac:dyDescent="0.25">
      <c r="A39" s="75" t="s">
        <v>29</v>
      </c>
      <c r="B39" s="75"/>
      <c r="C39" s="75"/>
      <c r="D39" s="75"/>
      <c r="E39" s="5"/>
    </row>
    <row r="40" spans="1:5" x14ac:dyDescent="0.25">
      <c r="B40" s="76" t="s">
        <v>19</v>
      </c>
      <c r="C40" s="76"/>
      <c r="D40" s="76"/>
      <c r="E40" s="6" t="s">
        <v>6</v>
      </c>
    </row>
    <row r="42" spans="1:5" x14ac:dyDescent="0.25">
      <c r="A42" s="20" t="s">
        <v>38</v>
      </c>
    </row>
    <row r="43" spans="1:5" x14ac:dyDescent="0.25">
      <c r="A43" s="20" t="s">
        <v>39</v>
      </c>
    </row>
    <row r="44" spans="1:5" x14ac:dyDescent="0.25">
      <c r="A44" s="14" t="s">
        <v>35</v>
      </c>
    </row>
    <row r="45" spans="1:5" x14ac:dyDescent="0.25">
      <c r="A45" s="2" t="s">
        <v>43</v>
      </c>
      <c r="B45" s="15">
        <f>'1кв'!B50</f>
        <v>75584.38400000002</v>
      </c>
    </row>
    <row r="46" spans="1:5" ht="15.75" x14ac:dyDescent="0.25">
      <c r="A46" s="16" t="s">
        <v>77</v>
      </c>
      <c r="B46" s="17"/>
    </row>
    <row r="47" spans="1:5" x14ac:dyDescent="0.25">
      <c r="A47" s="2" t="s">
        <v>37</v>
      </c>
      <c r="B47" s="17">
        <v>61295.95</v>
      </c>
    </row>
    <row r="48" spans="1:5" x14ac:dyDescent="0.25">
      <c r="A48" s="2" t="s">
        <v>41</v>
      </c>
      <c r="B48" s="17">
        <v>1691.92</v>
      </c>
    </row>
    <row r="49" spans="1:2" ht="30" x14ac:dyDescent="0.25">
      <c r="A49" s="57" t="s">
        <v>40</v>
      </c>
      <c r="B49" s="17">
        <f>E27</f>
        <v>35836.905999999995</v>
      </c>
    </row>
    <row r="50" spans="1:2" x14ac:dyDescent="0.25">
      <c r="A50" s="18" t="s">
        <v>36</v>
      </c>
      <c r="B50" s="15">
        <f>B45+B47+B48-B49</f>
        <v>102735.34800000006</v>
      </c>
    </row>
    <row r="52" spans="1:2" x14ac:dyDescent="0.25">
      <c r="B52" s="2">
        <v>77325.08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  <rowBreaks count="1" manualBreakCount="1">
    <brk id="31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19" zoomScaleSheetLayoutView="100" workbookViewId="0">
      <selection activeCell="A25" sqref="A25:A2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2.2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73</v>
      </c>
      <c r="B3" s="85"/>
      <c r="C3" s="85"/>
      <c r="D3" s="85"/>
      <c r="E3" s="85"/>
    </row>
    <row r="4" spans="1:5" s="1" customFormat="1" ht="15.75" x14ac:dyDescent="0.25">
      <c r="A4" s="25" t="s">
        <v>13</v>
      </c>
      <c r="B4" s="4"/>
      <c r="C4" s="4"/>
      <c r="D4" s="27"/>
      <c r="E4" s="26" t="s">
        <v>74</v>
      </c>
    </row>
    <row r="5" spans="1:5" x14ac:dyDescent="0.25">
      <c r="A5" s="59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ht="15.75" customHeight="1" x14ac:dyDescent="0.25">
      <c r="A7" s="86" t="s">
        <v>63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7.25" customHeight="1" x14ac:dyDescent="0.25">
      <c r="A9" s="74" t="s">
        <v>24</v>
      </c>
      <c r="B9" s="74"/>
      <c r="C9" s="74"/>
      <c r="D9" s="74"/>
      <c r="E9" s="74"/>
    </row>
    <row r="10" spans="1:5" ht="24.75" customHeight="1" x14ac:dyDescent="0.25">
      <c r="A10" s="87" t="s">
        <v>14</v>
      </c>
      <c r="B10" s="88"/>
      <c r="C10" s="88"/>
      <c r="D10" s="88"/>
      <c r="E10" s="88"/>
    </row>
    <row r="11" spans="1:5" ht="32.25" customHeight="1" x14ac:dyDescent="0.25">
      <c r="A11" s="74" t="s">
        <v>25</v>
      </c>
      <c r="B11" s="74"/>
      <c r="C11" s="74"/>
      <c r="D11" s="74"/>
      <c r="E11" s="74"/>
    </row>
    <row r="12" spans="1:5" ht="17.25" customHeight="1" x14ac:dyDescent="0.25">
      <c r="A12" s="78" t="s">
        <v>15</v>
      </c>
      <c r="B12" s="79"/>
      <c r="C12" s="79"/>
      <c r="D12" s="79"/>
      <c r="E12" s="7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45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7" ht="30.75" customHeight="1" x14ac:dyDescent="0.25">
      <c r="A17" s="74" t="s">
        <v>17</v>
      </c>
      <c r="B17" s="74"/>
      <c r="C17" s="74"/>
      <c r="D17" s="74"/>
      <c r="E17" s="74"/>
    </row>
    <row r="18" spans="1:7" ht="58.15" customHeight="1" x14ac:dyDescent="0.25">
      <c r="A18" s="74" t="s">
        <v>26</v>
      </c>
      <c r="B18" s="74"/>
      <c r="C18" s="74"/>
      <c r="D18" s="74"/>
      <c r="E18" s="74"/>
    </row>
    <row r="19" spans="1:7" ht="33" customHeight="1" x14ac:dyDescent="0.25">
      <c r="A19" s="80" t="s">
        <v>27</v>
      </c>
      <c r="B19" s="80"/>
      <c r="C19" s="80"/>
      <c r="D19" s="80"/>
      <c r="E19" s="80"/>
    </row>
    <row r="20" spans="1:7" ht="19.5" customHeight="1" x14ac:dyDescent="0.25">
      <c r="A20" s="80"/>
      <c r="B20" s="80"/>
      <c r="C20" s="80"/>
      <c r="D20" s="80"/>
      <c r="E20" s="80"/>
      <c r="F20" s="2">
        <f>37.8+588.6</f>
        <v>626.4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44</v>
      </c>
      <c r="B22" s="9" t="s">
        <v>34</v>
      </c>
      <c r="C22" s="3" t="s">
        <v>4</v>
      </c>
      <c r="D22" s="3">
        <v>15.05</v>
      </c>
      <c r="E22" s="8">
        <f>D22*F20*G20</f>
        <v>28281.96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5.12</v>
      </c>
      <c r="E23" s="8">
        <f>D23*F20*G20</f>
        <v>9621.5040000000008</v>
      </c>
    </row>
    <row r="24" spans="1:7" s="19" customFormat="1" x14ac:dyDescent="0.25">
      <c r="A24" s="24" t="s">
        <v>30</v>
      </c>
      <c r="B24" s="9" t="s">
        <v>75</v>
      </c>
      <c r="C24" s="21" t="s">
        <v>32</v>
      </c>
      <c r="D24" s="21"/>
      <c r="E24" s="22">
        <v>0</v>
      </c>
    </row>
    <row r="25" spans="1:7" s="19" customFormat="1" x14ac:dyDescent="0.25">
      <c r="A25" s="64" t="s">
        <v>78</v>
      </c>
      <c r="B25" s="9" t="s">
        <v>81</v>
      </c>
      <c r="C25" s="21" t="s">
        <v>32</v>
      </c>
      <c r="D25" s="21"/>
      <c r="E25" s="22">
        <v>4359.93</v>
      </c>
    </row>
    <row r="26" spans="1:7" s="19" customFormat="1" ht="30" x14ac:dyDescent="0.25">
      <c r="A26" s="65" t="s">
        <v>79</v>
      </c>
      <c r="B26" s="9" t="s">
        <v>81</v>
      </c>
      <c r="C26" s="21" t="s">
        <v>32</v>
      </c>
      <c r="D26" s="21"/>
      <c r="E26" s="22">
        <v>5207.3</v>
      </c>
    </row>
    <row r="27" spans="1:7" s="19" customFormat="1" x14ac:dyDescent="0.25">
      <c r="A27" s="66" t="s">
        <v>80</v>
      </c>
      <c r="B27" s="9" t="s">
        <v>81</v>
      </c>
      <c r="C27" s="21" t="s">
        <v>32</v>
      </c>
      <c r="D27" s="21"/>
      <c r="E27" s="22">
        <v>1759.5</v>
      </c>
    </row>
    <row r="28" spans="1:7" x14ac:dyDescent="0.25">
      <c r="A28" s="10" t="s">
        <v>28</v>
      </c>
      <c r="B28" s="11"/>
      <c r="C28" s="12"/>
      <c r="D28" s="12"/>
      <c r="E28" s="13">
        <f>SUM(E22:E27)</f>
        <v>49230.194000000003</v>
      </c>
    </row>
    <row r="29" spans="1:7" ht="33.6" customHeight="1" x14ac:dyDescent="0.25">
      <c r="A29" s="81" t="s">
        <v>82</v>
      </c>
      <c r="B29" s="81"/>
      <c r="C29" s="81"/>
      <c r="D29" s="81"/>
      <c r="E29" s="81"/>
    </row>
    <row r="30" spans="1:7" ht="30.75" customHeight="1" x14ac:dyDescent="0.25">
      <c r="A30" s="74" t="s">
        <v>21</v>
      </c>
      <c r="B30" s="74"/>
      <c r="C30" s="74"/>
      <c r="D30" s="74"/>
      <c r="E30" s="74"/>
    </row>
    <row r="31" spans="1:7" x14ac:dyDescent="0.25">
      <c r="A31" s="74" t="s">
        <v>20</v>
      </c>
      <c r="B31" s="74"/>
      <c r="C31" s="74"/>
      <c r="D31" s="74"/>
      <c r="E31" s="74"/>
    </row>
    <row r="32" spans="1:7" x14ac:dyDescent="0.25">
      <c r="A32" s="74" t="s">
        <v>33</v>
      </c>
      <c r="B32" s="74"/>
      <c r="C32" s="74"/>
      <c r="D32" s="74"/>
      <c r="E32" s="74"/>
    </row>
    <row r="33" spans="1:5" x14ac:dyDescent="0.25">
      <c r="A33" s="74" t="s">
        <v>18</v>
      </c>
      <c r="B33" s="74"/>
      <c r="C33" s="74"/>
      <c r="D33" s="74"/>
      <c r="E33" s="74"/>
    </row>
    <row r="34" spans="1:5" x14ac:dyDescent="0.25">
      <c r="A34" s="77" t="s">
        <v>5</v>
      </c>
      <c r="B34" s="77"/>
      <c r="C34" s="77"/>
      <c r="D34" s="77"/>
      <c r="E34" s="77"/>
    </row>
    <row r="35" spans="1:5" x14ac:dyDescent="0.25">
      <c r="A35" s="74" t="s">
        <v>18</v>
      </c>
      <c r="B35" s="74"/>
      <c r="C35" s="74"/>
      <c r="D35" s="74"/>
      <c r="E35" s="74"/>
    </row>
    <row r="36" spans="1:5" x14ac:dyDescent="0.25">
      <c r="A36" s="75" t="s">
        <v>46</v>
      </c>
      <c r="B36" s="75"/>
      <c r="C36" s="75"/>
      <c r="D36" s="75"/>
      <c r="E36" s="5"/>
    </row>
    <row r="37" spans="1:5" x14ac:dyDescent="0.25">
      <c r="B37" s="76" t="s">
        <v>19</v>
      </c>
      <c r="C37" s="76"/>
      <c r="D37" s="76"/>
      <c r="E37" s="6" t="s">
        <v>6</v>
      </c>
    </row>
    <row r="38" spans="1:5" x14ac:dyDescent="0.25">
      <c r="A38" s="58"/>
      <c r="B38" s="58"/>
      <c r="C38" s="58"/>
      <c r="D38" s="58"/>
      <c r="E38" s="58"/>
    </row>
    <row r="39" spans="1:5" x14ac:dyDescent="0.25">
      <c r="A39" s="75" t="s">
        <v>29</v>
      </c>
      <c r="B39" s="75"/>
      <c r="C39" s="75"/>
      <c r="D39" s="75"/>
      <c r="E39" s="5"/>
    </row>
    <row r="40" spans="1:5" x14ac:dyDescent="0.25">
      <c r="B40" s="76" t="s">
        <v>19</v>
      </c>
      <c r="C40" s="76"/>
      <c r="D40" s="76"/>
      <c r="E40" s="6" t="s">
        <v>6</v>
      </c>
    </row>
    <row r="42" spans="1:5" x14ac:dyDescent="0.25">
      <c r="A42" s="20" t="s">
        <v>38</v>
      </c>
    </row>
    <row r="43" spans="1:5" x14ac:dyDescent="0.25">
      <c r="A43" s="20" t="s">
        <v>39</v>
      </c>
    </row>
    <row r="44" spans="1:5" x14ac:dyDescent="0.25">
      <c r="A44" s="14" t="s">
        <v>35</v>
      </c>
    </row>
    <row r="45" spans="1:5" x14ac:dyDescent="0.25">
      <c r="A45" s="2" t="s">
        <v>43</v>
      </c>
      <c r="B45" s="15">
        <f>'2кв'!B50</f>
        <v>102735.34800000006</v>
      </c>
    </row>
    <row r="46" spans="1:5" x14ac:dyDescent="0.25">
      <c r="A46" s="2" t="s">
        <v>83</v>
      </c>
      <c r="B46" s="17"/>
    </row>
    <row r="47" spans="1:5" x14ac:dyDescent="0.25">
      <c r="A47" s="2" t="s">
        <v>37</v>
      </c>
      <c r="B47" s="17">
        <v>36993.64</v>
      </c>
    </row>
    <row r="48" spans="1:5" x14ac:dyDescent="0.25">
      <c r="A48" s="2" t="s">
        <v>41</v>
      </c>
      <c r="B48" s="17">
        <v>1844.64</v>
      </c>
    </row>
    <row r="49" spans="1:2" ht="30" x14ac:dyDescent="0.25">
      <c r="A49" s="60" t="s">
        <v>40</v>
      </c>
      <c r="B49" s="17">
        <f>E28</f>
        <v>49230.194000000003</v>
      </c>
    </row>
    <row r="50" spans="1:2" x14ac:dyDescent="0.25">
      <c r="A50" s="18" t="s">
        <v>36</v>
      </c>
      <c r="B50" s="15">
        <f>B45+B47+B48-B49</f>
        <v>92343.434000000081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  <rowBreaks count="1" manualBreakCount="1">
    <brk id="3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view="pageBreakPreview" topLeftCell="A37" zoomScaleSheetLayoutView="100" workbookViewId="0">
      <selection activeCell="B46" sqref="B4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82" t="s">
        <v>11</v>
      </c>
      <c r="B1" s="82"/>
      <c r="C1" s="82"/>
      <c r="D1" s="82"/>
      <c r="E1" s="82"/>
    </row>
    <row r="2" spans="1:5" ht="32.25" customHeight="1" x14ac:dyDescent="0.25">
      <c r="A2" s="83" t="s">
        <v>12</v>
      </c>
      <c r="B2" s="84"/>
      <c r="C2" s="84"/>
      <c r="D2" s="84"/>
      <c r="E2" s="84"/>
    </row>
    <row r="3" spans="1:5" x14ac:dyDescent="0.25">
      <c r="A3" s="85" t="s">
        <v>84</v>
      </c>
      <c r="B3" s="85"/>
      <c r="C3" s="85"/>
      <c r="D3" s="85"/>
      <c r="E3" s="85"/>
    </row>
    <row r="4" spans="1:5" s="1" customFormat="1" ht="15.75" x14ac:dyDescent="0.25">
      <c r="A4" s="25" t="s">
        <v>13</v>
      </c>
      <c r="B4" s="4"/>
      <c r="C4" s="4"/>
      <c r="D4" s="2"/>
      <c r="E4" s="67">
        <v>46022</v>
      </c>
    </row>
    <row r="5" spans="1:5" x14ac:dyDescent="0.25">
      <c r="A5" s="62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ht="15.75" customHeight="1" x14ac:dyDescent="0.25">
      <c r="A7" s="86" t="s">
        <v>63</v>
      </c>
      <c r="B7" s="86"/>
      <c r="C7" s="86"/>
      <c r="D7" s="86"/>
      <c r="E7" s="86"/>
    </row>
    <row r="8" spans="1:5" x14ac:dyDescent="0.25">
      <c r="A8" s="78" t="s">
        <v>1</v>
      </c>
      <c r="B8" s="78"/>
      <c r="C8" s="78"/>
      <c r="D8" s="78"/>
      <c r="E8" s="78"/>
    </row>
    <row r="9" spans="1:5" ht="17.25" customHeight="1" x14ac:dyDescent="0.25">
      <c r="A9" s="74" t="s">
        <v>24</v>
      </c>
      <c r="B9" s="74"/>
      <c r="C9" s="74"/>
      <c r="D9" s="74"/>
      <c r="E9" s="74"/>
    </row>
    <row r="10" spans="1:5" ht="24.75" customHeight="1" x14ac:dyDescent="0.25">
      <c r="A10" s="87" t="s">
        <v>14</v>
      </c>
      <c r="B10" s="88"/>
      <c r="C10" s="88"/>
      <c r="D10" s="88"/>
      <c r="E10" s="88"/>
    </row>
    <row r="11" spans="1:5" ht="32.25" customHeight="1" x14ac:dyDescent="0.25">
      <c r="A11" s="74" t="s">
        <v>25</v>
      </c>
      <c r="B11" s="74"/>
      <c r="C11" s="74"/>
      <c r="D11" s="74"/>
      <c r="E11" s="74"/>
    </row>
    <row r="12" spans="1:5" ht="17.25" customHeight="1" x14ac:dyDescent="0.25">
      <c r="A12" s="78" t="s">
        <v>15</v>
      </c>
      <c r="B12" s="79"/>
      <c r="C12" s="79"/>
      <c r="D12" s="79"/>
      <c r="E12" s="7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78" t="s">
        <v>2</v>
      </c>
      <c r="B14" s="79"/>
      <c r="C14" s="79"/>
      <c r="D14" s="79"/>
      <c r="E14" s="79"/>
    </row>
    <row r="15" spans="1:5" ht="18.75" customHeight="1" x14ac:dyDescent="0.25">
      <c r="A15" s="74" t="s">
        <v>45</v>
      </c>
      <c r="B15" s="74"/>
      <c r="C15" s="74"/>
      <c r="D15" s="74"/>
      <c r="E15" s="74"/>
    </row>
    <row r="16" spans="1:5" ht="14.25" customHeight="1" x14ac:dyDescent="0.25">
      <c r="A16" s="78" t="s">
        <v>16</v>
      </c>
      <c r="B16" s="79"/>
      <c r="C16" s="79"/>
      <c r="D16" s="79"/>
      <c r="E16" s="79"/>
    </row>
    <row r="17" spans="1:7" ht="30.75" customHeight="1" x14ac:dyDescent="0.25">
      <c r="A17" s="74" t="s">
        <v>17</v>
      </c>
      <c r="B17" s="74"/>
      <c r="C17" s="74"/>
      <c r="D17" s="74"/>
      <c r="E17" s="74"/>
    </row>
    <row r="18" spans="1:7" ht="58.15" customHeight="1" x14ac:dyDescent="0.25">
      <c r="A18" s="74" t="s">
        <v>26</v>
      </c>
      <c r="B18" s="74"/>
      <c r="C18" s="74"/>
      <c r="D18" s="74"/>
      <c r="E18" s="74"/>
    </row>
    <row r="19" spans="1:7" ht="33" customHeight="1" x14ac:dyDescent="0.25">
      <c r="A19" s="80" t="s">
        <v>27</v>
      </c>
      <c r="B19" s="80"/>
      <c r="C19" s="80"/>
      <c r="D19" s="80"/>
      <c r="E19" s="80"/>
    </row>
    <row r="20" spans="1:7" ht="19.5" customHeight="1" x14ac:dyDescent="0.25">
      <c r="A20" s="80"/>
      <c r="B20" s="80"/>
      <c r="C20" s="80"/>
      <c r="D20" s="80"/>
      <c r="E20" s="80"/>
      <c r="F20" s="2">
        <f>37.8+588.6</f>
        <v>626.4</v>
      </c>
      <c r="G20" s="2">
        <v>3</v>
      </c>
    </row>
    <row r="21" spans="1:7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7" ht="38.25" x14ac:dyDescent="0.25">
      <c r="A22" s="23" t="s">
        <v>44</v>
      </c>
      <c r="B22" s="9" t="s">
        <v>34</v>
      </c>
      <c r="C22" s="3" t="s">
        <v>4</v>
      </c>
      <c r="D22" s="3">
        <v>15.05</v>
      </c>
      <c r="E22" s="8">
        <f>D22*F20*G20</f>
        <v>28281.96</v>
      </c>
    </row>
    <row r="23" spans="1:7" x14ac:dyDescent="0.25">
      <c r="A23" s="7" t="s">
        <v>42</v>
      </c>
      <c r="B23" s="9" t="s">
        <v>23</v>
      </c>
      <c r="C23" s="3" t="s">
        <v>4</v>
      </c>
      <c r="D23" s="3">
        <v>5.12</v>
      </c>
      <c r="E23" s="8">
        <f>D23*F20*G20</f>
        <v>9621.5040000000008</v>
      </c>
    </row>
    <row r="24" spans="1:7" s="19" customFormat="1" x14ac:dyDescent="0.25">
      <c r="A24" s="24" t="s">
        <v>30</v>
      </c>
      <c r="B24" s="9" t="s">
        <v>85</v>
      </c>
      <c r="C24" s="21" t="s">
        <v>32</v>
      </c>
      <c r="D24" s="21"/>
      <c r="E24" s="22">
        <v>0</v>
      </c>
    </row>
    <row r="25" spans="1:7" s="19" customFormat="1" ht="30" x14ac:dyDescent="0.25">
      <c r="A25" s="65" t="s">
        <v>88</v>
      </c>
      <c r="B25" s="9" t="s">
        <v>90</v>
      </c>
      <c r="C25" s="21" t="s">
        <v>32</v>
      </c>
      <c r="D25" s="21"/>
      <c r="E25" s="22">
        <v>11352.59</v>
      </c>
    </row>
    <row r="26" spans="1:7" s="19" customFormat="1" x14ac:dyDescent="0.25">
      <c r="A26" s="65" t="s">
        <v>89</v>
      </c>
      <c r="B26" s="9" t="s">
        <v>90</v>
      </c>
      <c r="C26" s="21" t="s">
        <v>91</v>
      </c>
      <c r="D26" s="21">
        <v>6</v>
      </c>
      <c r="E26" s="22">
        <f>D26*333.76</f>
        <v>2002.56</v>
      </c>
    </row>
    <row r="27" spans="1:7" x14ac:dyDescent="0.25">
      <c r="A27" s="10" t="s">
        <v>28</v>
      </c>
      <c r="B27" s="11"/>
      <c r="C27" s="12"/>
      <c r="D27" s="12"/>
      <c r="E27" s="13">
        <f>SUM(E22:E26)</f>
        <v>51258.614000000001</v>
      </c>
    </row>
    <row r="28" spans="1:7" ht="33.6" customHeight="1" x14ac:dyDescent="0.25">
      <c r="A28" s="81" t="s">
        <v>92</v>
      </c>
      <c r="B28" s="81"/>
      <c r="C28" s="81"/>
      <c r="D28" s="81"/>
      <c r="E28" s="81"/>
    </row>
    <row r="29" spans="1:7" ht="30.75" customHeight="1" x14ac:dyDescent="0.25">
      <c r="A29" s="74" t="s">
        <v>21</v>
      </c>
      <c r="B29" s="74"/>
      <c r="C29" s="74"/>
      <c r="D29" s="74"/>
      <c r="E29" s="74"/>
    </row>
    <row r="30" spans="1:7" x14ac:dyDescent="0.25">
      <c r="A30" s="74" t="s">
        <v>20</v>
      </c>
      <c r="B30" s="74"/>
      <c r="C30" s="74"/>
      <c r="D30" s="74"/>
      <c r="E30" s="74"/>
    </row>
    <row r="31" spans="1:7" x14ac:dyDescent="0.25">
      <c r="A31" s="74" t="s">
        <v>33</v>
      </c>
      <c r="B31" s="74"/>
      <c r="C31" s="74"/>
      <c r="D31" s="74"/>
      <c r="E31" s="74"/>
    </row>
    <row r="32" spans="1:7" x14ac:dyDescent="0.25">
      <c r="A32" s="74" t="s">
        <v>18</v>
      </c>
      <c r="B32" s="74"/>
      <c r="C32" s="74"/>
      <c r="D32" s="74"/>
      <c r="E32" s="74"/>
    </row>
    <row r="33" spans="1:5" x14ac:dyDescent="0.25">
      <c r="A33" s="77" t="s">
        <v>5</v>
      </c>
      <c r="B33" s="77"/>
      <c r="C33" s="77"/>
      <c r="D33" s="77"/>
      <c r="E33" s="77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5" t="s">
        <v>46</v>
      </c>
      <c r="B35" s="75"/>
      <c r="C35" s="75"/>
      <c r="D35" s="75"/>
      <c r="E35" s="5"/>
    </row>
    <row r="36" spans="1:5" x14ac:dyDescent="0.25">
      <c r="B36" s="76" t="s">
        <v>19</v>
      </c>
      <c r="C36" s="76"/>
      <c r="D36" s="76"/>
      <c r="E36" s="6" t="s">
        <v>6</v>
      </c>
    </row>
    <row r="37" spans="1:5" x14ac:dyDescent="0.25">
      <c r="A37" s="61"/>
      <c r="B37" s="61"/>
      <c r="C37" s="61"/>
      <c r="D37" s="61"/>
      <c r="E37" s="61"/>
    </row>
    <row r="38" spans="1:5" x14ac:dyDescent="0.25">
      <c r="A38" s="75" t="s">
        <v>29</v>
      </c>
      <c r="B38" s="75"/>
      <c r="C38" s="75"/>
      <c r="D38" s="75"/>
      <c r="E38" s="5"/>
    </row>
    <row r="39" spans="1:5" x14ac:dyDescent="0.25">
      <c r="B39" s="76" t="s">
        <v>19</v>
      </c>
      <c r="C39" s="76"/>
      <c r="D39" s="76"/>
      <c r="E39" s="6" t="s">
        <v>6</v>
      </c>
    </row>
    <row r="41" spans="1:5" x14ac:dyDescent="0.25">
      <c r="A41" s="20" t="s">
        <v>38</v>
      </c>
    </row>
    <row r="42" spans="1:5" x14ac:dyDescent="0.25">
      <c r="A42" s="20" t="s">
        <v>39</v>
      </c>
    </row>
    <row r="43" spans="1:5" x14ac:dyDescent="0.25">
      <c r="A43" s="14" t="s">
        <v>35</v>
      </c>
    </row>
    <row r="44" spans="1:5" x14ac:dyDescent="0.25">
      <c r="A44" s="2" t="s">
        <v>43</v>
      </c>
      <c r="B44" s="15">
        <f>'3кв'!B50</f>
        <v>92343.434000000081</v>
      </c>
    </row>
    <row r="45" spans="1:5" x14ac:dyDescent="0.25">
      <c r="A45" s="2" t="s">
        <v>93</v>
      </c>
      <c r="B45" s="17"/>
    </row>
    <row r="46" spans="1:5" x14ac:dyDescent="0.25">
      <c r="A46" s="2" t="s">
        <v>37</v>
      </c>
      <c r="B46" s="17">
        <f>44332.92-22922.44</f>
        <v>21410.48</v>
      </c>
    </row>
    <row r="47" spans="1:5" x14ac:dyDescent="0.25">
      <c r="A47" s="2" t="s">
        <v>41</v>
      </c>
      <c r="B47" s="17">
        <v>3047.07</v>
      </c>
    </row>
    <row r="48" spans="1:5" ht="30" x14ac:dyDescent="0.25">
      <c r="A48" s="63" t="s">
        <v>40</v>
      </c>
      <c r="B48" s="17">
        <f>E27</f>
        <v>51258.614000000001</v>
      </c>
    </row>
    <row r="49" spans="1:2" x14ac:dyDescent="0.25">
      <c r="A49" s="18" t="s">
        <v>36</v>
      </c>
      <c r="B49" s="15">
        <f>B44+B46+B47-B48</f>
        <v>65542.370000000083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  <rowBreaks count="1" manualBreakCount="1">
    <brk id="3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view="pageBreakPreview" zoomScaleSheetLayoutView="100" workbookViewId="0">
      <selection activeCell="C8" sqref="C8"/>
    </sheetView>
  </sheetViews>
  <sheetFormatPr defaultRowHeight="15.75" x14ac:dyDescent="0.25"/>
  <cols>
    <col min="1" max="1" width="10.5703125" style="44" customWidth="1"/>
    <col min="2" max="2" width="60.7109375" style="44" customWidth="1"/>
    <col min="3" max="3" width="15.28515625" style="44" customWidth="1"/>
    <col min="4" max="4" width="11.85546875" style="44" customWidth="1"/>
    <col min="5" max="5" width="14.7109375" style="44" customWidth="1"/>
    <col min="6" max="6" width="12.42578125" style="44" customWidth="1"/>
    <col min="7" max="7" width="12" style="44" customWidth="1"/>
    <col min="8" max="8" width="13.5703125" style="44" customWidth="1"/>
    <col min="9" max="16384" width="9.140625" style="44"/>
  </cols>
  <sheetData>
    <row r="1" spans="1:5" x14ac:dyDescent="0.25">
      <c r="A1" s="90" t="s">
        <v>47</v>
      </c>
      <c r="B1" s="90"/>
      <c r="C1" s="90"/>
      <c r="D1" s="28"/>
    </row>
    <row r="2" spans="1:5" x14ac:dyDescent="0.25">
      <c r="A2" s="91" t="s">
        <v>48</v>
      </c>
      <c r="B2" s="91"/>
      <c r="C2" s="91"/>
      <c r="D2" s="16"/>
    </row>
    <row r="3" spans="1:5" x14ac:dyDescent="0.25">
      <c r="A3" s="91" t="s">
        <v>86</v>
      </c>
      <c r="B3" s="91"/>
      <c r="C3" s="91"/>
      <c r="D3" s="16"/>
    </row>
    <row r="4" spans="1:5" x14ac:dyDescent="0.25">
      <c r="A4" s="90" t="s">
        <v>64</v>
      </c>
      <c r="B4" s="90"/>
      <c r="C4" s="90"/>
      <c r="D4" s="28"/>
    </row>
    <row r="5" spans="1:5" x14ac:dyDescent="0.25">
      <c r="A5" s="92"/>
      <c r="B5" s="92"/>
      <c r="C5" s="92"/>
      <c r="D5" s="1"/>
    </row>
    <row r="6" spans="1:5" x14ac:dyDescent="0.25">
      <c r="A6" s="16"/>
      <c r="B6" s="29" t="s">
        <v>49</v>
      </c>
      <c r="C6" s="45">
        <f>'1кв'!B45</f>
        <v>77325.08</v>
      </c>
      <c r="D6" s="30"/>
    </row>
    <row r="7" spans="1:5" x14ac:dyDescent="0.25">
      <c r="A7" s="31" t="s">
        <v>50</v>
      </c>
      <c r="B7" s="29" t="s">
        <v>94</v>
      </c>
      <c r="C7" s="45"/>
      <c r="D7" s="30"/>
    </row>
    <row r="8" spans="1:5" x14ac:dyDescent="0.25">
      <c r="B8" s="32" t="s">
        <v>51</v>
      </c>
      <c r="C8" s="46">
        <f>'1кв'!B47+'2кв'!B47+'3кв'!B47+'4кв'!B46</f>
        <v>165221.19000000003</v>
      </c>
      <c r="D8" s="47"/>
    </row>
    <row r="9" spans="1:5" x14ac:dyDescent="0.25">
      <c r="B9" s="48" t="s">
        <v>61</v>
      </c>
      <c r="C9" s="46">
        <f>'1кв'!B48+'2кв'!B48+'3кв'!B48+'4кв'!B47</f>
        <v>8428.27</v>
      </c>
      <c r="D9" s="47"/>
    </row>
    <row r="10" spans="1:5" x14ac:dyDescent="0.25">
      <c r="A10" s="42"/>
      <c r="B10" s="32" t="s">
        <v>52</v>
      </c>
      <c r="C10" s="49">
        <f>SUM(C8:C9)</f>
        <v>173649.46000000002</v>
      </c>
      <c r="D10" s="30"/>
    </row>
    <row r="11" spans="1:5" x14ac:dyDescent="0.25">
      <c r="A11" s="1"/>
      <c r="B11" s="89"/>
      <c r="C11" s="89"/>
      <c r="D11" s="33"/>
    </row>
    <row r="12" spans="1:5" x14ac:dyDescent="0.25">
      <c r="A12" s="34" t="s">
        <v>53</v>
      </c>
      <c r="B12" s="23" t="s">
        <v>54</v>
      </c>
      <c r="C12" s="46">
        <f>'1кв'!E22+'2кв'!E22+'3кв'!E22+'4кв'!E22</f>
        <v>110121.12</v>
      </c>
      <c r="D12" s="33"/>
    </row>
    <row r="13" spans="1:5" x14ac:dyDescent="0.25">
      <c r="A13" s="34"/>
      <c r="B13" s="50" t="s">
        <v>42</v>
      </c>
      <c r="C13" s="46">
        <f>'1кв'!E23+'2кв'!E23+'3кв'!E23+'4кв'!E23</f>
        <v>36832.32</v>
      </c>
      <c r="D13" s="33"/>
    </row>
    <row r="14" spans="1:5" x14ac:dyDescent="0.25">
      <c r="A14" s="1"/>
      <c r="B14" s="50" t="s">
        <v>30</v>
      </c>
      <c r="C14" s="46">
        <f>'1кв'!E24+'2кв'!E24+'3кв'!E24+'4кв'!E24</f>
        <v>328.65</v>
      </c>
      <c r="D14" s="33"/>
      <c r="E14" s="51"/>
    </row>
    <row r="15" spans="1:5" x14ac:dyDescent="0.25">
      <c r="A15" s="34"/>
      <c r="B15" s="35" t="s">
        <v>95</v>
      </c>
      <c r="C15" s="46">
        <f>6*333.76</f>
        <v>2002.56</v>
      </c>
      <c r="D15" s="33"/>
    </row>
    <row r="16" spans="1:5" x14ac:dyDescent="0.25">
      <c r="A16" s="34"/>
      <c r="B16" s="36" t="s">
        <v>55</v>
      </c>
      <c r="C16" s="46">
        <f>SUM(C18:C22)</f>
        <v>36147.520000000004</v>
      </c>
      <c r="D16" s="33"/>
    </row>
    <row r="17" spans="1:5" x14ac:dyDescent="0.25">
      <c r="A17" s="34"/>
      <c r="B17" s="36" t="s">
        <v>56</v>
      </c>
      <c r="C17" s="52"/>
      <c r="D17" s="33"/>
    </row>
    <row r="18" spans="1:5" x14ac:dyDescent="0.25">
      <c r="A18" s="34"/>
      <c r="B18" s="53" t="s">
        <v>67</v>
      </c>
      <c r="C18" s="46">
        <f>'1кв'!E25</f>
        <v>13468.2</v>
      </c>
      <c r="D18" s="33"/>
    </row>
    <row r="19" spans="1:5" x14ac:dyDescent="0.25">
      <c r="A19" s="34"/>
      <c r="B19" s="64" t="s">
        <v>78</v>
      </c>
      <c r="C19" s="46">
        <f>'3кв'!E25</f>
        <v>4359.93</v>
      </c>
      <c r="D19" s="33"/>
    </row>
    <row r="20" spans="1:5" x14ac:dyDescent="0.25">
      <c r="A20" s="1"/>
      <c r="B20" s="65" t="s">
        <v>79</v>
      </c>
      <c r="C20" s="46">
        <f>'3кв'!E26</f>
        <v>5207.3</v>
      </c>
      <c r="D20" s="33"/>
      <c r="E20" s="51"/>
    </row>
    <row r="21" spans="1:5" x14ac:dyDescent="0.25">
      <c r="A21" s="1"/>
      <c r="B21" s="66" t="s">
        <v>80</v>
      </c>
      <c r="C21" s="46">
        <f>'3кв'!E27</f>
        <v>1759.5</v>
      </c>
      <c r="D21" s="33"/>
    </row>
    <row r="22" spans="1:5" x14ac:dyDescent="0.25">
      <c r="A22" s="1"/>
      <c r="B22" s="68" t="s">
        <v>88</v>
      </c>
      <c r="C22" s="71">
        <f>'4кв'!E25</f>
        <v>11352.59</v>
      </c>
      <c r="D22" s="33"/>
    </row>
    <row r="23" spans="1:5" x14ac:dyDescent="0.25">
      <c r="A23" s="1"/>
      <c r="B23" s="69" t="s">
        <v>57</v>
      </c>
      <c r="C23" s="73">
        <f>SUM(C12:C16)</f>
        <v>185432.16999999998</v>
      </c>
      <c r="D23" s="33"/>
    </row>
    <row r="24" spans="1:5" x14ac:dyDescent="0.25">
      <c r="A24" s="1"/>
      <c r="B24" s="70" t="s">
        <v>87</v>
      </c>
      <c r="C24" s="72">
        <f>C6+C10-C23</f>
        <v>65542.370000000054</v>
      </c>
      <c r="D24" s="33"/>
    </row>
    <row r="25" spans="1:5" x14ac:dyDescent="0.25">
      <c r="A25" s="1"/>
      <c r="B25" s="31"/>
      <c r="C25" s="43"/>
      <c r="D25" s="33"/>
    </row>
    <row r="26" spans="1:5" x14ac:dyDescent="0.25">
      <c r="A26" s="1"/>
      <c r="B26" s="37" t="s">
        <v>58</v>
      </c>
      <c r="C26" s="43"/>
      <c r="D26" s="33"/>
    </row>
    <row r="27" spans="1:5" x14ac:dyDescent="0.25">
      <c r="A27" s="1"/>
      <c r="B27" s="37" t="s">
        <v>96</v>
      </c>
      <c r="C27" s="31">
        <v>25379.56</v>
      </c>
      <c r="D27" s="33"/>
    </row>
    <row r="28" spans="1:5" x14ac:dyDescent="0.25">
      <c r="A28" s="1"/>
      <c r="B28" s="38" t="s">
        <v>97</v>
      </c>
      <c r="C28" s="38">
        <v>15119.94</v>
      </c>
      <c r="D28" s="33"/>
    </row>
    <row r="29" spans="1:5" x14ac:dyDescent="0.25">
      <c r="A29" s="1"/>
      <c r="B29" s="37" t="s">
        <v>59</v>
      </c>
      <c r="C29" s="31">
        <f>C28-C27</f>
        <v>-10259.620000000001</v>
      </c>
      <c r="D29" s="33"/>
    </row>
    <row r="30" spans="1:5" x14ac:dyDescent="0.25">
      <c r="A30" s="1"/>
      <c r="B30" s="31"/>
      <c r="C30" s="31"/>
      <c r="D30" s="33"/>
    </row>
    <row r="31" spans="1:5" x14ac:dyDescent="0.25">
      <c r="A31" s="1" t="s">
        <v>60</v>
      </c>
      <c r="B31" s="31" t="s">
        <v>98</v>
      </c>
      <c r="C31" s="31"/>
      <c r="D31" s="33"/>
    </row>
    <row r="32" spans="1:5" x14ac:dyDescent="0.25">
      <c r="A32" s="1"/>
      <c r="B32" s="31" t="s">
        <v>99</v>
      </c>
      <c r="C32" s="31"/>
      <c r="D32" s="33"/>
    </row>
    <row r="33" spans="1:4" x14ac:dyDescent="0.25">
      <c r="A33" s="1"/>
      <c r="B33" s="31" t="s">
        <v>100</v>
      </c>
      <c r="C33" s="31"/>
      <c r="D33" s="33"/>
    </row>
    <row r="34" spans="1:4" x14ac:dyDescent="0.25">
      <c r="A34" s="1"/>
      <c r="B34" s="38"/>
      <c r="C34" s="31"/>
      <c r="D34" s="33"/>
    </row>
    <row r="35" spans="1:4" x14ac:dyDescent="0.25">
      <c r="A35" s="1"/>
      <c r="B35" s="31"/>
      <c r="C35" s="31"/>
      <c r="D35" s="33"/>
    </row>
    <row r="36" spans="1:4" x14ac:dyDescent="0.25">
      <c r="A36" s="1"/>
      <c r="B36" s="31"/>
      <c r="C36" s="31"/>
      <c r="D36" s="33"/>
    </row>
    <row r="37" spans="1:4" x14ac:dyDescent="0.25">
      <c r="A37" s="1"/>
      <c r="B37" s="31"/>
      <c r="C37" s="31"/>
      <c r="D37" s="33"/>
    </row>
    <row r="38" spans="1:4" x14ac:dyDescent="0.25">
      <c r="B38" s="31"/>
    </row>
    <row r="39" spans="1:4" x14ac:dyDescent="0.25">
      <c r="B39" s="31"/>
    </row>
    <row r="40" spans="1:4" x14ac:dyDescent="0.25">
      <c r="B40" s="31"/>
    </row>
  </sheetData>
  <mergeCells count="6">
    <mergeCell ref="B11:C11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2026-03-10T13:43:34Z</dcterms:modified>
</cp:coreProperties>
</file>