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-120" yWindow="-120" windowWidth="19410" windowHeight="11010" activeTab="3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'1кв'!$A$1:$E$49</definedName>
    <definedName name="_xlnm.Print_Area" localSheetId="1">'2кв'!$A$1:$E$49</definedName>
    <definedName name="_xlnm.Print_Area" localSheetId="2">'3кв'!$A$1:$E$48</definedName>
    <definedName name="_xlnm.Print_Area" localSheetId="3">'4кв'!$A$1:$E$47</definedName>
    <definedName name="_xlnm.Print_Area" localSheetId="4">отчет!$A$1:$C$30</definedName>
  </definedNames>
  <calcPr calcId="152511"/>
</workbook>
</file>

<file path=xl/calcChain.xml><?xml version="1.0" encoding="utf-8"?>
<calcChain xmlns="http://schemas.openxmlformats.org/spreadsheetml/2006/main">
  <c r="C24" i="33" l="1"/>
  <c r="C14" i="33" l="1"/>
  <c r="C13" i="33"/>
  <c r="C8" i="33"/>
  <c r="C6" i="33"/>
  <c r="C9" i="33" l="1"/>
  <c r="B43" i="32" l="1"/>
  <c r="E23" i="32"/>
  <c r="C12" i="33" s="1"/>
  <c r="E22" i="32"/>
  <c r="E26" i="32" l="1"/>
  <c r="B46" i="32" s="1"/>
  <c r="C11" i="33"/>
  <c r="C18" i="33" s="1"/>
  <c r="C19" i="33" s="1"/>
  <c r="B47" i="32"/>
  <c r="E25" i="31"/>
  <c r="G22" i="29" l="1"/>
  <c r="E23" i="31" l="1"/>
  <c r="E22" i="31"/>
  <c r="E22" i="30"/>
  <c r="E27" i="31" l="1"/>
  <c r="B47" i="31" s="1"/>
  <c r="B44" i="30"/>
  <c r="E23" i="30"/>
  <c r="E27" i="30"/>
  <c r="B48" i="30" s="1"/>
  <c r="B49" i="30" s="1"/>
  <c r="B44" i="31" s="1"/>
  <c r="B48" i="31" s="1"/>
  <c r="E25" i="29" l="1"/>
  <c r="E23" i="29" l="1"/>
  <c r="E22" i="29"/>
  <c r="E27" i="29" l="1"/>
  <c r="B48" i="29" s="1"/>
  <c r="B49" i="29" s="1"/>
</calcChain>
</file>

<file path=xl/sharedStrings.xml><?xml version="1.0" encoding="utf-8"?>
<sst xmlns="http://schemas.openxmlformats.org/spreadsheetml/2006/main" count="247" uniqueCount="92">
  <si>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</si>
  <si>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</si>
  <si>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</si>
  <si>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</si>
  <si>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</si>
  <si>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</si>
  <si>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</si>
  <si>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</si>
  <si>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</si>
  <si>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</si>
  <si>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</si>
  <si>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</si>
  <si>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</si>
  <si>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</si>
  <si>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</si>
  <si>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</si>
  <si>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</si>
  <si>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</si>
  <si>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</si>
  <si>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</si>
  <si>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</si>
  <si>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</si>
  <si>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</si>
  <si>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</si>
  <si>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Комсомольская, д. 13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</si>
  <si>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№42 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</si>
  <si>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Комсомольская</t>
    </r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</si>
  <si>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</si>
  <si>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</si>
  <si>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</si>
  <si>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</si>
  <si>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</si>
  <si>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</si>
  <si>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Расходы по содержанию и тек. Ремонту</t>
  </si>
  <si>
    <t xml:space="preserve">Общехозяйственные расходы </t>
  </si>
  <si>
    <t>в т.ч. Оплачено рем. и содерж</t>
  </si>
  <si>
    <t>Остаток на начало квартала</t>
  </si>
  <si>
    <t xml:space="preserve">определена приложением № 9 к договору </t>
  </si>
  <si>
    <t>Услуги по содержанию многоквартирного дома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</si>
  <si>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 xml:space="preserve">Жуйко Марины Анатольевны 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</si>
  <si>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67 от 31.05.2021 г.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</si>
  <si>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Жуйко М.А.</t>
    </r>
  </si>
  <si>
    <t>Общая площадь квартир - 614,7 м2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</si>
  <si>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</si>
  <si>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</si>
  <si>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44055,6</t>
  </si>
  <si>
    <t>за 1 квартал 2025 года</t>
  </si>
  <si>
    <t>31.03.2025 г.</t>
  </si>
  <si>
    <t>1 квартал</t>
  </si>
  <si>
    <t>Замена стояка ХВС (кв.16)</t>
  </si>
  <si>
    <t>ч/ч</t>
  </si>
  <si>
    <t>январь</t>
  </si>
  <si>
    <t xml:space="preserve">           2. Всего за период с "01" 01 2025 г. по "31" 03 2025 г. выполнено работ (оказано услуг) на общую сумму пятьдесят одна тысяча семьсот пятьдесят восемь рублей 95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</si>
  <si>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</si>
  <si>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</si>
  <si>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</si>
  <si>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</si>
  <si>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</si>
  <si>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</si>
  <si>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сорок две  тысячи шестьсот девяносто  рублей 92 копейки.</t>
  </si>
  <si>
    <t>Ремонт отопления (кв 16)</t>
  </si>
  <si>
    <t>сентябрь</t>
  </si>
  <si>
    <t>ч/час</t>
  </si>
  <si>
    <t xml:space="preserve">           2. Всего за период с "01" 07 2025 г. по "30" 09 2025 г. выполнено работ (оказано услуг) на общую сумму шестьдесят тысяч сто двадцать шесть рублей 64 копейки</t>
  </si>
  <si>
    <t>Предъявлено населению 49403,49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</si>
  <si>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</si>
  <si>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</si>
  <si>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</si>
  <si>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</si>
  <si>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ул.Комсомольская, д. 13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</si>
  <si>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</si>
  <si>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</si>
  <si>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</si>
  <si>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</si>
  <si>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</si>
  <si>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</si>
  <si>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</si>
  <si>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</si>
  <si>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</si>
  <si>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</si>
  <si>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</si>
  <si>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</si>
  <si>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</si>
  <si>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</si>
  <si>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Непредвиденные работы 32 ч/ч</t>
  </si>
  <si>
    <t xml:space="preserve">           2. Всего за период с  "01" 10  2025 г. по "31" 12  2025 г. выполнено работ (оказано услуг) на общую сумму сорок семь тысяч сто четырнадцать рублей 74 копейки</t>
  </si>
  <si>
    <t>Начислено всего 186918,18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</si>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</sst>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2" fillId="0" borderId="0"/>
    <xf numFmtId="0" fontId="14" fillId="0" borderId="0"/>
    <xf numFmtId="0" fontId="13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6" fillId="0" borderId="5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4" fillId="2" borderId="1" xfId="1" applyFont="1" applyFill="1" applyBorder="1" applyAlignment="1">
      <alignment horizontal="center" vertical="center" wrapText="1"/>
    </xf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43" fontId="0" fillId="0" borderId="0" xfId="0" applyNumberFormat="1"/>
    <xf numFmtId="49" fontId="3" fillId="0" borderId="7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31" zoomScaleSheetLayoutView="100" workbookViewId="0">
      <selection activeCell="B49" sqref="B49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0.7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46</v>
      </c>
      <c r="B3" s="77"/>
      <c r="C3" s="77"/>
      <c r="D3" s="77"/>
      <c r="E3" s="77"/>
    </row>
    <row r="4" spans="1:5" s="1" customFormat="1" ht="15.75" x14ac:dyDescent="0.25">
      <c r="A4" s="18" t="s">
        <v>13</v>
      </c>
      <c r="B4" s="4"/>
      <c r="C4" s="4"/>
      <c r="D4" s="24"/>
      <c r="E4" s="23" t="s">
        <v>47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78" t="s">
        <v>24</v>
      </c>
      <c r="B7" s="78"/>
      <c r="C7" s="78"/>
      <c r="D7" s="78"/>
      <c r="E7" s="78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66" t="s">
        <v>39</v>
      </c>
      <c r="B9" s="66"/>
      <c r="C9" s="66"/>
      <c r="D9" s="66"/>
      <c r="E9" s="66"/>
    </row>
    <row r="10" spans="1:5" ht="24.75" customHeight="1" x14ac:dyDescent="0.25">
      <c r="A10" s="79" t="s">
        <v>14</v>
      </c>
      <c r="B10" s="80"/>
      <c r="C10" s="80"/>
      <c r="D10" s="80"/>
      <c r="E10" s="80"/>
    </row>
    <row r="11" spans="1:5" ht="31.9" customHeight="1" x14ac:dyDescent="0.25">
      <c r="A11" s="66" t="s">
        <v>40</v>
      </c>
      <c r="B11" s="66"/>
      <c r="C11" s="66"/>
      <c r="D11" s="66"/>
      <c r="E11" s="66"/>
    </row>
    <row r="12" spans="1:5" ht="15.75" customHeight="1" x14ac:dyDescent="0.25">
      <c r="A12" s="70" t="s">
        <v>15</v>
      </c>
      <c r="B12" s="71"/>
      <c r="C12" s="71"/>
      <c r="D12" s="71"/>
      <c r="E12" s="71"/>
    </row>
    <row r="13" spans="1:5" ht="18" customHeight="1" x14ac:dyDescent="0.25">
      <c r="A13" s="66" t="s">
        <v>22</v>
      </c>
      <c r="B13" s="66"/>
      <c r="C13" s="66"/>
      <c r="D13" s="66"/>
      <c r="E13" s="66"/>
    </row>
    <row r="14" spans="1:5" ht="15.75" customHeight="1" x14ac:dyDescent="0.25">
      <c r="A14" s="70" t="s">
        <v>2</v>
      </c>
      <c r="B14" s="71"/>
      <c r="C14" s="71"/>
      <c r="D14" s="71"/>
      <c r="E14" s="71"/>
    </row>
    <row r="15" spans="1:5" x14ac:dyDescent="0.25">
      <c r="A15" s="66" t="s">
        <v>43</v>
      </c>
      <c r="B15" s="66"/>
      <c r="C15" s="66"/>
      <c r="D15" s="66"/>
      <c r="E15" s="66"/>
    </row>
    <row r="16" spans="1:5" ht="10.5" customHeight="1" x14ac:dyDescent="0.25">
      <c r="A16" s="70" t="s">
        <v>16</v>
      </c>
      <c r="B16" s="71"/>
      <c r="C16" s="71"/>
      <c r="D16" s="71"/>
      <c r="E16" s="71"/>
    </row>
    <row r="17" spans="1:7" ht="33" customHeight="1" x14ac:dyDescent="0.25">
      <c r="A17" s="66" t="s">
        <v>17</v>
      </c>
      <c r="B17" s="66"/>
      <c r="C17" s="66"/>
      <c r="D17" s="66"/>
      <c r="E17" s="66"/>
    </row>
    <row r="18" spans="1:7" ht="58.9" customHeight="1" x14ac:dyDescent="0.25">
      <c r="A18" s="66" t="s">
        <v>25</v>
      </c>
      <c r="B18" s="66"/>
      <c r="C18" s="66"/>
      <c r="D18" s="66"/>
      <c r="E18" s="66"/>
    </row>
    <row r="19" spans="1:7" ht="35.25" customHeight="1" x14ac:dyDescent="0.25">
      <c r="A19" s="72" t="s">
        <v>26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2">
        <v>614.70000000000005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45" x14ac:dyDescent="0.25">
      <c r="A22" s="19" t="s">
        <v>38</v>
      </c>
      <c r="B22" s="3" t="s">
        <v>37</v>
      </c>
      <c r="C22" s="3" t="s">
        <v>4</v>
      </c>
      <c r="D22" s="3">
        <v>18.47</v>
      </c>
      <c r="E22" s="8">
        <f>D22*F20*G20</f>
        <v>34060.527000000002</v>
      </c>
      <c r="F22" s="2">
        <v>17.54</v>
      </c>
      <c r="G22" s="2">
        <f>F22*F20*G20+1715</f>
        <v>34060.513999999996</v>
      </c>
    </row>
    <row r="23" spans="1:7" x14ac:dyDescent="0.25">
      <c r="A23" s="7" t="s">
        <v>34</v>
      </c>
      <c r="B23" s="20" t="s">
        <v>23</v>
      </c>
      <c r="C23" s="3" t="s">
        <v>4</v>
      </c>
      <c r="D23" s="3">
        <v>4.68</v>
      </c>
      <c r="E23" s="8">
        <f>D23*F20*G20</f>
        <v>8630.387999999999</v>
      </c>
    </row>
    <row r="24" spans="1:7" x14ac:dyDescent="0.25">
      <c r="A24" s="21" t="s">
        <v>27</v>
      </c>
      <c r="B24" s="9" t="s">
        <v>48</v>
      </c>
      <c r="C24" s="22" t="s">
        <v>28</v>
      </c>
      <c r="D24" s="3"/>
      <c r="E24" s="8">
        <v>6397.95</v>
      </c>
    </row>
    <row r="25" spans="1:7" x14ac:dyDescent="0.25">
      <c r="A25" s="29" t="s">
        <v>49</v>
      </c>
      <c r="B25" s="20" t="s">
        <v>51</v>
      </c>
      <c r="C25" s="3" t="s">
        <v>50</v>
      </c>
      <c r="D25" s="3">
        <v>8</v>
      </c>
      <c r="E25" s="8">
        <f>D25*333.76</f>
        <v>2670.08</v>
      </c>
    </row>
    <row r="26" spans="1:7" x14ac:dyDescent="0.25">
      <c r="A26" s="7"/>
      <c r="B26" s="20"/>
      <c r="C26" s="3"/>
      <c r="D26" s="3"/>
      <c r="E26" s="8"/>
    </row>
    <row r="27" spans="1:7" s="14" customFormat="1" ht="14.25" x14ac:dyDescent="0.2">
      <c r="A27" s="10" t="s">
        <v>29</v>
      </c>
      <c r="B27" s="11"/>
      <c r="C27" s="12"/>
      <c r="D27" s="12"/>
      <c r="E27" s="13">
        <f>SUM(E22:E26)</f>
        <v>51758.945</v>
      </c>
    </row>
    <row r="29" spans="1:7" ht="31.5" customHeight="1" x14ac:dyDescent="0.25">
      <c r="A29" s="73" t="s">
        <v>52</v>
      </c>
      <c r="B29" s="73"/>
      <c r="C29" s="73"/>
      <c r="D29" s="73"/>
      <c r="E29" s="73"/>
    </row>
    <row r="30" spans="1:7" ht="28.5" customHeight="1" x14ac:dyDescent="0.25">
      <c r="A30" s="66" t="s">
        <v>21</v>
      </c>
      <c r="B30" s="66"/>
      <c r="C30" s="66"/>
      <c r="D30" s="66"/>
      <c r="E30" s="66"/>
    </row>
    <row r="31" spans="1:7" ht="17.25" customHeight="1" x14ac:dyDescent="0.25">
      <c r="A31" s="66" t="s">
        <v>20</v>
      </c>
      <c r="B31" s="66"/>
      <c r="C31" s="66"/>
      <c r="D31" s="66"/>
      <c r="E31" s="66"/>
    </row>
    <row r="32" spans="1:7" x14ac:dyDescent="0.25">
      <c r="A32" s="66" t="s">
        <v>30</v>
      </c>
      <c r="B32" s="66"/>
      <c r="C32" s="66"/>
      <c r="D32" s="66"/>
      <c r="E32" s="66"/>
    </row>
    <row r="33" spans="1:5" x14ac:dyDescent="0.25">
      <c r="A33" s="66" t="s">
        <v>18</v>
      </c>
      <c r="B33" s="66"/>
      <c r="C33" s="66"/>
      <c r="D33" s="66"/>
      <c r="E33" s="66"/>
    </row>
    <row r="34" spans="1:5" x14ac:dyDescent="0.25">
      <c r="A34" s="69" t="s">
        <v>5</v>
      </c>
      <c r="B34" s="69"/>
      <c r="C34" s="69"/>
      <c r="D34" s="69"/>
      <c r="E34" s="69"/>
    </row>
    <row r="35" spans="1:5" x14ac:dyDescent="0.25">
      <c r="A35" s="66" t="s">
        <v>18</v>
      </c>
      <c r="B35" s="66"/>
      <c r="C35" s="66"/>
      <c r="D35" s="66"/>
      <c r="E35" s="66"/>
    </row>
    <row r="36" spans="1:5" x14ac:dyDescent="0.25">
      <c r="A36" s="67" t="s">
        <v>44</v>
      </c>
      <c r="B36" s="67"/>
      <c r="C36" s="67"/>
      <c r="D36" s="67"/>
      <c r="E36" s="5"/>
    </row>
    <row r="37" spans="1:5" x14ac:dyDescent="0.25">
      <c r="B37" s="68" t="s">
        <v>19</v>
      </c>
      <c r="C37" s="68"/>
      <c r="D37" s="68"/>
      <c r="E37" s="6" t="s">
        <v>6</v>
      </c>
    </row>
    <row r="38" spans="1:5" x14ac:dyDescent="0.25">
      <c r="A38" s="27"/>
      <c r="B38" s="27"/>
      <c r="C38" s="27"/>
      <c r="D38" s="27"/>
      <c r="E38" s="27"/>
    </row>
    <row r="39" spans="1:5" x14ac:dyDescent="0.25">
      <c r="A39" s="67" t="s">
        <v>41</v>
      </c>
      <c r="B39" s="67"/>
      <c r="C39" s="67"/>
      <c r="D39" s="67"/>
      <c r="E39" s="5"/>
    </row>
    <row r="40" spans="1:5" x14ac:dyDescent="0.25">
      <c r="B40" s="68" t="s">
        <v>19</v>
      </c>
      <c r="C40" s="68"/>
      <c r="D40" s="68"/>
      <c r="E40" s="6" t="s">
        <v>6</v>
      </c>
    </row>
    <row r="42" spans="1:5" x14ac:dyDescent="0.25">
      <c r="A42" s="25" t="s">
        <v>42</v>
      </c>
    </row>
    <row r="43" spans="1:5" x14ac:dyDescent="0.25">
      <c r="A43" s="14" t="s">
        <v>31</v>
      </c>
    </row>
    <row r="44" spans="1:5" x14ac:dyDescent="0.25">
      <c r="A44" s="2" t="s">
        <v>36</v>
      </c>
      <c r="B44" s="15">
        <v>-9038.44</v>
      </c>
    </row>
    <row r="45" spans="1:5" x14ac:dyDescent="0.25">
      <c r="A45" s="2" t="s">
        <v>45</v>
      </c>
      <c r="B45" s="16"/>
    </row>
    <row r="46" spans="1:5" x14ac:dyDescent="0.25">
      <c r="A46" s="2" t="s">
        <v>35</v>
      </c>
      <c r="B46" s="16">
        <v>41832.21</v>
      </c>
    </row>
    <row r="47" spans="1:5" x14ac:dyDescent="0.25">
      <c r="B47" s="16"/>
    </row>
    <row r="48" spans="1:5" ht="30" x14ac:dyDescent="0.25">
      <c r="A48" s="26" t="s">
        <v>33</v>
      </c>
      <c r="B48" s="16">
        <f>E27</f>
        <v>51758.945</v>
      </c>
    </row>
    <row r="49" spans="1:2" x14ac:dyDescent="0.25">
      <c r="A49" s="17" t="s">
        <v>32</v>
      </c>
      <c r="B49" s="15">
        <f>B44+B46+B47-B48</f>
        <v>-18965.175000000003</v>
      </c>
    </row>
    <row r="51" spans="1:2" x14ac:dyDescent="0.25">
      <c r="B51" s="2">
        <v>-9038.44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19" zoomScaleSheetLayoutView="100" workbookViewId="0">
      <selection activeCell="A45" sqref="A45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0.7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53</v>
      </c>
      <c r="B3" s="77"/>
      <c r="C3" s="77"/>
      <c r="D3" s="77"/>
      <c r="E3" s="77"/>
    </row>
    <row r="4" spans="1:5" s="1" customFormat="1" ht="15.75" x14ac:dyDescent="0.25">
      <c r="A4" s="18" t="s">
        <v>13</v>
      </c>
      <c r="B4" s="4"/>
      <c r="C4" s="4"/>
      <c r="D4" s="24"/>
      <c r="E4" s="23" t="s">
        <v>54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78" t="s">
        <v>24</v>
      </c>
      <c r="B7" s="78"/>
      <c r="C7" s="78"/>
      <c r="D7" s="78"/>
      <c r="E7" s="78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66" t="s">
        <v>39</v>
      </c>
      <c r="B9" s="66"/>
      <c r="C9" s="66"/>
      <c r="D9" s="66"/>
      <c r="E9" s="66"/>
    </row>
    <row r="10" spans="1:5" ht="24.75" customHeight="1" x14ac:dyDescent="0.25">
      <c r="A10" s="79" t="s">
        <v>14</v>
      </c>
      <c r="B10" s="80"/>
      <c r="C10" s="80"/>
      <c r="D10" s="80"/>
      <c r="E10" s="80"/>
    </row>
    <row r="11" spans="1:5" ht="31.9" customHeight="1" x14ac:dyDescent="0.25">
      <c r="A11" s="66" t="s">
        <v>40</v>
      </c>
      <c r="B11" s="66"/>
      <c r="C11" s="66"/>
      <c r="D11" s="66"/>
      <c r="E11" s="66"/>
    </row>
    <row r="12" spans="1:5" ht="15.75" customHeight="1" x14ac:dyDescent="0.25">
      <c r="A12" s="70" t="s">
        <v>15</v>
      </c>
      <c r="B12" s="71"/>
      <c r="C12" s="71"/>
      <c r="D12" s="71"/>
      <c r="E12" s="71"/>
    </row>
    <row r="13" spans="1:5" ht="18" customHeight="1" x14ac:dyDescent="0.25">
      <c r="A13" s="66" t="s">
        <v>22</v>
      </c>
      <c r="B13" s="66"/>
      <c r="C13" s="66"/>
      <c r="D13" s="66"/>
      <c r="E13" s="66"/>
    </row>
    <row r="14" spans="1:5" ht="15.75" customHeight="1" x14ac:dyDescent="0.25">
      <c r="A14" s="70" t="s">
        <v>2</v>
      </c>
      <c r="B14" s="71"/>
      <c r="C14" s="71"/>
      <c r="D14" s="71"/>
      <c r="E14" s="71"/>
    </row>
    <row r="15" spans="1:5" x14ac:dyDescent="0.25">
      <c r="A15" s="66" t="s">
        <v>43</v>
      </c>
      <c r="B15" s="66"/>
      <c r="C15" s="66"/>
      <c r="D15" s="66"/>
      <c r="E15" s="66"/>
    </row>
    <row r="16" spans="1:5" ht="10.5" customHeight="1" x14ac:dyDescent="0.25">
      <c r="A16" s="70" t="s">
        <v>16</v>
      </c>
      <c r="B16" s="71"/>
      <c r="C16" s="71"/>
      <c r="D16" s="71"/>
      <c r="E16" s="71"/>
    </row>
    <row r="17" spans="1:7" ht="33" customHeight="1" x14ac:dyDescent="0.25">
      <c r="A17" s="66" t="s">
        <v>17</v>
      </c>
      <c r="B17" s="66"/>
      <c r="C17" s="66"/>
      <c r="D17" s="66"/>
      <c r="E17" s="66"/>
    </row>
    <row r="18" spans="1:7" ht="58.9" customHeight="1" x14ac:dyDescent="0.25">
      <c r="A18" s="66" t="s">
        <v>25</v>
      </c>
      <c r="B18" s="66"/>
      <c r="C18" s="66"/>
      <c r="D18" s="66"/>
      <c r="E18" s="66"/>
    </row>
    <row r="19" spans="1:7" ht="35.25" customHeight="1" x14ac:dyDescent="0.25">
      <c r="A19" s="72" t="s">
        <v>26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2">
        <v>614.70000000000005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45" x14ac:dyDescent="0.25">
      <c r="A22" s="19" t="s">
        <v>38</v>
      </c>
      <c r="B22" s="3" t="s">
        <v>37</v>
      </c>
      <c r="C22" s="3" t="s">
        <v>4</v>
      </c>
      <c r="D22" s="3">
        <v>18.47</v>
      </c>
      <c r="E22" s="8">
        <f>D22*F20*G20</f>
        <v>34060.527000000002</v>
      </c>
    </row>
    <row r="23" spans="1:7" x14ac:dyDescent="0.25">
      <c r="A23" s="7" t="s">
        <v>34</v>
      </c>
      <c r="B23" s="20" t="s">
        <v>23</v>
      </c>
      <c r="C23" s="3" t="s">
        <v>4</v>
      </c>
      <c r="D23" s="3">
        <v>4.68</v>
      </c>
      <c r="E23" s="8">
        <f>D23*F20*G20</f>
        <v>8630.387999999999</v>
      </c>
    </row>
    <row r="24" spans="1:7" x14ac:dyDescent="0.25">
      <c r="A24" s="21" t="s">
        <v>27</v>
      </c>
      <c r="B24" s="9" t="s">
        <v>55</v>
      </c>
      <c r="C24" s="22" t="s">
        <v>28</v>
      </c>
      <c r="D24" s="3"/>
      <c r="E24" s="8"/>
    </row>
    <row r="25" spans="1:7" x14ac:dyDescent="0.25">
      <c r="A25" s="29"/>
      <c r="B25" s="20"/>
      <c r="C25" s="3"/>
      <c r="D25" s="3"/>
      <c r="E25" s="8"/>
    </row>
    <row r="26" spans="1:7" x14ac:dyDescent="0.25">
      <c r="A26" s="7"/>
      <c r="B26" s="20"/>
      <c r="C26" s="3"/>
      <c r="D26" s="3"/>
      <c r="E26" s="8"/>
    </row>
    <row r="27" spans="1:7" s="14" customFormat="1" ht="14.25" x14ac:dyDescent="0.2">
      <c r="A27" s="10" t="s">
        <v>29</v>
      </c>
      <c r="B27" s="11"/>
      <c r="C27" s="12"/>
      <c r="D27" s="12"/>
      <c r="E27" s="13">
        <f>SUM(E22:E26)</f>
        <v>42690.915000000001</v>
      </c>
    </row>
    <row r="29" spans="1:7" ht="40.5" customHeight="1" x14ac:dyDescent="0.25">
      <c r="A29" s="73" t="s">
        <v>59</v>
      </c>
      <c r="B29" s="73"/>
      <c r="C29" s="73"/>
      <c r="D29" s="73"/>
      <c r="E29" s="73"/>
    </row>
    <row r="30" spans="1:7" ht="28.5" customHeight="1" x14ac:dyDescent="0.25">
      <c r="A30" s="66" t="s">
        <v>21</v>
      </c>
      <c r="B30" s="66"/>
      <c r="C30" s="66"/>
      <c r="D30" s="66"/>
      <c r="E30" s="66"/>
    </row>
    <row r="31" spans="1:7" ht="17.25" customHeight="1" x14ac:dyDescent="0.25">
      <c r="A31" s="66" t="s">
        <v>20</v>
      </c>
      <c r="B31" s="66"/>
      <c r="C31" s="66"/>
      <c r="D31" s="66"/>
      <c r="E31" s="66"/>
    </row>
    <row r="32" spans="1:7" x14ac:dyDescent="0.25">
      <c r="A32" s="66" t="s">
        <v>30</v>
      </c>
      <c r="B32" s="66"/>
      <c r="C32" s="66"/>
      <c r="D32" s="66"/>
      <c r="E32" s="66"/>
    </row>
    <row r="33" spans="1:5" x14ac:dyDescent="0.25">
      <c r="A33" s="66" t="s">
        <v>18</v>
      </c>
      <c r="B33" s="66"/>
      <c r="C33" s="66"/>
      <c r="D33" s="66"/>
      <c r="E33" s="66"/>
    </row>
    <row r="34" spans="1:5" x14ac:dyDescent="0.25">
      <c r="A34" s="69" t="s">
        <v>5</v>
      </c>
      <c r="B34" s="69"/>
      <c r="C34" s="69"/>
      <c r="D34" s="69"/>
      <c r="E34" s="69"/>
    </row>
    <row r="35" spans="1:5" x14ac:dyDescent="0.25">
      <c r="A35" s="66" t="s">
        <v>18</v>
      </c>
      <c r="B35" s="66"/>
      <c r="C35" s="66"/>
      <c r="D35" s="66"/>
      <c r="E35" s="66"/>
    </row>
    <row r="36" spans="1:5" x14ac:dyDescent="0.25">
      <c r="A36" s="67" t="s">
        <v>44</v>
      </c>
      <c r="B36" s="67"/>
      <c r="C36" s="67"/>
      <c r="D36" s="67"/>
      <c r="E36" s="5"/>
    </row>
    <row r="37" spans="1:5" x14ac:dyDescent="0.25">
      <c r="B37" s="68" t="s">
        <v>19</v>
      </c>
      <c r="C37" s="68"/>
      <c r="D37" s="68"/>
      <c r="E37" s="6" t="s">
        <v>6</v>
      </c>
    </row>
    <row r="38" spans="1:5" x14ac:dyDescent="0.25">
      <c r="A38" s="30"/>
      <c r="B38" s="30"/>
      <c r="C38" s="30"/>
      <c r="D38" s="30"/>
      <c r="E38" s="30"/>
    </row>
    <row r="39" spans="1:5" x14ac:dyDescent="0.25">
      <c r="A39" s="67" t="s">
        <v>41</v>
      </c>
      <c r="B39" s="67"/>
      <c r="C39" s="67"/>
      <c r="D39" s="67"/>
      <c r="E39" s="5"/>
    </row>
    <row r="40" spans="1:5" x14ac:dyDescent="0.25">
      <c r="B40" s="68" t="s">
        <v>19</v>
      </c>
      <c r="C40" s="68"/>
      <c r="D40" s="68"/>
      <c r="E40" s="6" t="s">
        <v>6</v>
      </c>
    </row>
    <row r="42" spans="1:5" x14ac:dyDescent="0.25">
      <c r="A42" s="25" t="s">
        <v>42</v>
      </c>
    </row>
    <row r="43" spans="1:5" x14ac:dyDescent="0.25">
      <c r="A43" s="14" t="s">
        <v>31</v>
      </c>
    </row>
    <row r="44" spans="1:5" x14ac:dyDescent="0.25">
      <c r="A44" s="2" t="s">
        <v>36</v>
      </c>
      <c r="B44" s="15">
        <f>'1кв'!B49</f>
        <v>-18965.175000000003</v>
      </c>
    </row>
    <row r="45" spans="1:5" x14ac:dyDescent="0.25">
      <c r="A45" s="2" t="s">
        <v>45</v>
      </c>
      <c r="B45" s="16"/>
    </row>
    <row r="46" spans="1:5" x14ac:dyDescent="0.25">
      <c r="A46" s="2" t="s">
        <v>35</v>
      </c>
      <c r="B46" s="16">
        <v>41193.78</v>
      </c>
    </row>
    <row r="47" spans="1:5" x14ac:dyDescent="0.25">
      <c r="B47" s="16"/>
    </row>
    <row r="48" spans="1:5" ht="30" x14ac:dyDescent="0.25">
      <c r="A48" s="32" t="s">
        <v>33</v>
      </c>
      <c r="B48" s="16">
        <f>E27</f>
        <v>42690.915000000001</v>
      </c>
    </row>
    <row r="49" spans="1:2" x14ac:dyDescent="0.25">
      <c r="A49" s="17" t="s">
        <v>32</v>
      </c>
      <c r="B49" s="15">
        <f>B44+B46+B47-B48</f>
        <v>-20462.310000000005</v>
      </c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19" zoomScaleSheetLayoutView="100" workbookViewId="0">
      <selection activeCell="M34" sqref="M34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0.7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56</v>
      </c>
      <c r="B3" s="77"/>
      <c r="C3" s="77"/>
      <c r="D3" s="77"/>
      <c r="E3" s="77"/>
    </row>
    <row r="4" spans="1:5" s="1" customFormat="1" ht="15.75" x14ac:dyDescent="0.25">
      <c r="A4" s="18" t="s">
        <v>13</v>
      </c>
      <c r="B4" s="4"/>
      <c r="C4" s="4"/>
      <c r="D4" s="24"/>
      <c r="E4" s="23" t="s">
        <v>57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78" t="s">
        <v>24</v>
      </c>
      <c r="B7" s="78"/>
      <c r="C7" s="78"/>
      <c r="D7" s="78"/>
      <c r="E7" s="78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66" t="s">
        <v>39</v>
      </c>
      <c r="B9" s="66"/>
      <c r="C9" s="66"/>
      <c r="D9" s="66"/>
      <c r="E9" s="66"/>
    </row>
    <row r="10" spans="1:5" ht="24.75" customHeight="1" x14ac:dyDescent="0.25">
      <c r="A10" s="79" t="s">
        <v>14</v>
      </c>
      <c r="B10" s="80"/>
      <c r="C10" s="80"/>
      <c r="D10" s="80"/>
      <c r="E10" s="80"/>
    </row>
    <row r="11" spans="1:5" ht="31.9" customHeight="1" x14ac:dyDescent="0.25">
      <c r="A11" s="66" t="s">
        <v>40</v>
      </c>
      <c r="B11" s="66"/>
      <c r="C11" s="66"/>
      <c r="D11" s="66"/>
      <c r="E11" s="66"/>
    </row>
    <row r="12" spans="1:5" ht="15.75" customHeight="1" x14ac:dyDescent="0.25">
      <c r="A12" s="70" t="s">
        <v>15</v>
      </c>
      <c r="B12" s="71"/>
      <c r="C12" s="71"/>
      <c r="D12" s="71"/>
      <c r="E12" s="71"/>
    </row>
    <row r="13" spans="1:5" ht="18" customHeight="1" x14ac:dyDescent="0.25">
      <c r="A13" s="66" t="s">
        <v>22</v>
      </c>
      <c r="B13" s="66"/>
      <c r="C13" s="66"/>
      <c r="D13" s="66"/>
      <c r="E13" s="66"/>
    </row>
    <row r="14" spans="1:5" ht="15.75" customHeight="1" x14ac:dyDescent="0.25">
      <c r="A14" s="70" t="s">
        <v>2</v>
      </c>
      <c r="B14" s="71"/>
      <c r="C14" s="71"/>
      <c r="D14" s="71"/>
      <c r="E14" s="71"/>
    </row>
    <row r="15" spans="1:5" x14ac:dyDescent="0.25">
      <c r="A15" s="66" t="s">
        <v>43</v>
      </c>
      <c r="B15" s="66"/>
      <c r="C15" s="66"/>
      <c r="D15" s="66"/>
      <c r="E15" s="66"/>
    </row>
    <row r="16" spans="1:5" ht="10.5" customHeight="1" x14ac:dyDescent="0.25">
      <c r="A16" s="70" t="s">
        <v>16</v>
      </c>
      <c r="B16" s="71"/>
      <c r="C16" s="71"/>
      <c r="D16" s="71"/>
      <c r="E16" s="71"/>
    </row>
    <row r="17" spans="1:7" ht="33" customHeight="1" x14ac:dyDescent="0.25">
      <c r="A17" s="66" t="s">
        <v>17</v>
      </c>
      <c r="B17" s="66"/>
      <c r="C17" s="66"/>
      <c r="D17" s="66"/>
      <c r="E17" s="66"/>
    </row>
    <row r="18" spans="1:7" ht="58.9" customHeight="1" x14ac:dyDescent="0.25">
      <c r="A18" s="66" t="s">
        <v>25</v>
      </c>
      <c r="B18" s="66"/>
      <c r="C18" s="66"/>
      <c r="D18" s="66"/>
      <c r="E18" s="66"/>
    </row>
    <row r="19" spans="1:7" ht="35.25" customHeight="1" x14ac:dyDescent="0.25">
      <c r="A19" s="72" t="s">
        <v>26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2">
        <v>614.70000000000005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45" x14ac:dyDescent="0.25">
      <c r="A22" s="19" t="s">
        <v>38</v>
      </c>
      <c r="B22" s="3" t="s">
        <v>37</v>
      </c>
      <c r="C22" s="3" t="s">
        <v>4</v>
      </c>
      <c r="D22" s="3">
        <v>19.84</v>
      </c>
      <c r="E22" s="8">
        <f>D22*F20*G20</f>
        <v>36586.944000000003</v>
      </c>
    </row>
    <row r="23" spans="1:7" x14ac:dyDescent="0.25">
      <c r="A23" s="7" t="s">
        <v>34</v>
      </c>
      <c r="B23" s="20" t="s">
        <v>23</v>
      </c>
      <c r="C23" s="3" t="s">
        <v>4</v>
      </c>
      <c r="D23" s="3">
        <v>5.12</v>
      </c>
      <c r="E23" s="8">
        <f>D23*F20*G20</f>
        <v>9441.7920000000013</v>
      </c>
    </row>
    <row r="24" spans="1:7" x14ac:dyDescent="0.25">
      <c r="A24" s="21" t="s">
        <v>27</v>
      </c>
      <c r="B24" s="9" t="s">
        <v>58</v>
      </c>
      <c r="C24" s="22" t="s">
        <v>28</v>
      </c>
      <c r="D24" s="3"/>
      <c r="E24" s="8">
        <v>6087.66</v>
      </c>
    </row>
    <row r="25" spans="1:7" x14ac:dyDescent="0.25">
      <c r="A25" s="39" t="s">
        <v>60</v>
      </c>
      <c r="B25" s="20" t="s">
        <v>61</v>
      </c>
      <c r="C25" s="3" t="s">
        <v>62</v>
      </c>
      <c r="D25" s="3">
        <v>24</v>
      </c>
      <c r="E25" s="8">
        <f>D25*333.76</f>
        <v>8010.24</v>
      </c>
    </row>
    <row r="26" spans="1:7" x14ac:dyDescent="0.25">
      <c r="A26" s="7"/>
      <c r="B26" s="20"/>
      <c r="C26" s="3"/>
      <c r="D26" s="3"/>
      <c r="E26" s="8"/>
    </row>
    <row r="27" spans="1:7" s="14" customFormat="1" ht="14.25" x14ac:dyDescent="0.2">
      <c r="A27" s="10" t="s">
        <v>29</v>
      </c>
      <c r="B27" s="11"/>
      <c r="C27" s="12"/>
      <c r="D27" s="12"/>
      <c r="E27" s="13">
        <f>SUM(E22:E26)</f>
        <v>60126.636000000006</v>
      </c>
    </row>
    <row r="29" spans="1:7" ht="40.5" customHeight="1" x14ac:dyDescent="0.25">
      <c r="A29" s="73" t="s">
        <v>63</v>
      </c>
      <c r="B29" s="73"/>
      <c r="C29" s="73"/>
      <c r="D29" s="73"/>
      <c r="E29" s="73"/>
    </row>
    <row r="30" spans="1:7" ht="28.5" customHeight="1" x14ac:dyDescent="0.25">
      <c r="A30" s="66" t="s">
        <v>21</v>
      </c>
      <c r="B30" s="66"/>
      <c r="C30" s="66"/>
      <c r="D30" s="66"/>
      <c r="E30" s="66"/>
    </row>
    <row r="31" spans="1:7" ht="17.25" customHeight="1" x14ac:dyDescent="0.25">
      <c r="A31" s="66" t="s">
        <v>20</v>
      </c>
      <c r="B31" s="66"/>
      <c r="C31" s="66"/>
      <c r="D31" s="66"/>
      <c r="E31" s="66"/>
    </row>
    <row r="32" spans="1:7" x14ac:dyDescent="0.25">
      <c r="A32" s="66" t="s">
        <v>30</v>
      </c>
      <c r="B32" s="66"/>
      <c r="C32" s="66"/>
      <c r="D32" s="66"/>
      <c r="E32" s="66"/>
    </row>
    <row r="33" spans="1:5" x14ac:dyDescent="0.25">
      <c r="A33" s="66" t="s">
        <v>18</v>
      </c>
      <c r="B33" s="66"/>
      <c r="C33" s="66"/>
      <c r="D33" s="66"/>
      <c r="E33" s="66"/>
    </row>
    <row r="34" spans="1:5" x14ac:dyDescent="0.25">
      <c r="A34" s="69" t="s">
        <v>5</v>
      </c>
      <c r="B34" s="69"/>
      <c r="C34" s="69"/>
      <c r="D34" s="69"/>
      <c r="E34" s="69"/>
    </row>
    <row r="35" spans="1:5" x14ac:dyDescent="0.25">
      <c r="A35" s="66" t="s">
        <v>18</v>
      </c>
      <c r="B35" s="66"/>
      <c r="C35" s="66"/>
      <c r="D35" s="66"/>
      <c r="E35" s="66"/>
    </row>
    <row r="36" spans="1:5" x14ac:dyDescent="0.25">
      <c r="A36" s="67" t="s">
        <v>44</v>
      </c>
      <c r="B36" s="67"/>
      <c r="C36" s="67"/>
      <c r="D36" s="67"/>
      <c r="E36" s="5"/>
    </row>
    <row r="37" spans="1:5" x14ac:dyDescent="0.25">
      <c r="B37" s="68" t="s">
        <v>19</v>
      </c>
      <c r="C37" s="68"/>
      <c r="D37" s="68"/>
      <c r="E37" s="6" t="s">
        <v>6</v>
      </c>
    </row>
    <row r="38" spans="1:5" x14ac:dyDescent="0.25">
      <c r="A38" s="33"/>
      <c r="B38" s="33"/>
      <c r="C38" s="33"/>
      <c r="D38" s="33"/>
      <c r="E38" s="33"/>
    </row>
    <row r="39" spans="1:5" x14ac:dyDescent="0.25">
      <c r="A39" s="67" t="s">
        <v>41</v>
      </c>
      <c r="B39" s="67"/>
      <c r="C39" s="67"/>
      <c r="D39" s="67"/>
      <c r="E39" s="5"/>
    </row>
    <row r="40" spans="1:5" x14ac:dyDescent="0.25">
      <c r="B40" s="68" t="s">
        <v>19</v>
      </c>
      <c r="C40" s="68"/>
      <c r="D40" s="68"/>
      <c r="E40" s="6" t="s">
        <v>6</v>
      </c>
    </row>
    <row r="42" spans="1:5" x14ac:dyDescent="0.25">
      <c r="A42" s="25" t="s">
        <v>42</v>
      </c>
    </row>
    <row r="43" spans="1:5" x14ac:dyDescent="0.25">
      <c r="A43" s="14" t="s">
        <v>31</v>
      </c>
    </row>
    <row r="44" spans="1:5" x14ac:dyDescent="0.25">
      <c r="A44" s="2" t="s">
        <v>36</v>
      </c>
      <c r="B44" s="15">
        <f>'2кв'!B49</f>
        <v>-20462.310000000005</v>
      </c>
    </row>
    <row r="45" spans="1:5" x14ac:dyDescent="0.25">
      <c r="A45" s="2" t="s">
        <v>64</v>
      </c>
      <c r="B45" s="16"/>
    </row>
    <row r="46" spans="1:5" x14ac:dyDescent="0.25">
      <c r="A46" s="2" t="s">
        <v>35</v>
      </c>
      <c r="B46" s="16">
        <v>45974.29</v>
      </c>
    </row>
    <row r="47" spans="1:5" ht="30" x14ac:dyDescent="0.25">
      <c r="A47" s="35" t="s">
        <v>33</v>
      </c>
      <c r="B47" s="16">
        <f>E27</f>
        <v>60126.636000000006</v>
      </c>
    </row>
    <row r="48" spans="1:5" x14ac:dyDescent="0.25">
      <c r="A48" s="17" t="s">
        <v>32</v>
      </c>
      <c r="B48" s="15">
        <f>B44+B46-B47</f>
        <v>-34614.65600000001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topLeftCell="A22" zoomScaleSheetLayoutView="100" workbookViewId="0">
      <selection activeCell="A44" sqref="A44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0.75" customHeight="1" x14ac:dyDescent="0.25">
      <c r="A2" s="75" t="s">
        <v>12</v>
      </c>
      <c r="B2" s="76"/>
      <c r="C2" s="76"/>
      <c r="D2" s="76"/>
      <c r="E2" s="76"/>
    </row>
    <row r="3" spans="1:5" x14ac:dyDescent="0.25">
      <c r="A3" s="77" t="s">
        <v>65</v>
      </c>
      <c r="B3" s="77"/>
      <c r="C3" s="77"/>
      <c r="D3" s="77"/>
      <c r="E3" s="77"/>
    </row>
    <row r="4" spans="1:5" s="1" customFormat="1" ht="15.75" x14ac:dyDescent="0.25">
      <c r="A4" s="18" t="s">
        <v>13</v>
      </c>
      <c r="B4" s="4"/>
      <c r="C4" s="4"/>
      <c r="D4" s="2"/>
      <c r="E4" s="40">
        <v>46022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66" t="s">
        <v>0</v>
      </c>
      <c r="B6" s="66"/>
      <c r="C6" s="66"/>
      <c r="D6" s="66"/>
      <c r="E6" s="66"/>
    </row>
    <row r="7" spans="1:5" x14ac:dyDescent="0.25">
      <c r="A7" s="78" t="s">
        <v>24</v>
      </c>
      <c r="B7" s="78"/>
      <c r="C7" s="78"/>
      <c r="D7" s="78"/>
      <c r="E7" s="78"/>
    </row>
    <row r="8" spans="1:5" x14ac:dyDescent="0.25">
      <c r="A8" s="70" t="s">
        <v>1</v>
      </c>
      <c r="B8" s="70"/>
      <c r="C8" s="70"/>
      <c r="D8" s="70"/>
      <c r="E8" s="70"/>
    </row>
    <row r="9" spans="1:5" x14ac:dyDescent="0.25">
      <c r="A9" s="66" t="s">
        <v>39</v>
      </c>
      <c r="B9" s="66"/>
      <c r="C9" s="66"/>
      <c r="D9" s="66"/>
      <c r="E9" s="66"/>
    </row>
    <row r="10" spans="1:5" ht="24.75" customHeight="1" x14ac:dyDescent="0.25">
      <c r="A10" s="79" t="s">
        <v>14</v>
      </c>
      <c r="B10" s="80"/>
      <c r="C10" s="80"/>
      <c r="D10" s="80"/>
      <c r="E10" s="80"/>
    </row>
    <row r="11" spans="1:5" ht="31.9" customHeight="1" x14ac:dyDescent="0.25">
      <c r="A11" s="66" t="s">
        <v>40</v>
      </c>
      <c r="B11" s="66"/>
      <c r="C11" s="66"/>
      <c r="D11" s="66"/>
      <c r="E11" s="66"/>
    </row>
    <row r="12" spans="1:5" ht="15.75" customHeight="1" x14ac:dyDescent="0.25">
      <c r="A12" s="70" t="s">
        <v>15</v>
      </c>
      <c r="B12" s="71"/>
      <c r="C12" s="71"/>
      <c r="D12" s="71"/>
      <c r="E12" s="71"/>
    </row>
    <row r="13" spans="1:5" ht="18" customHeight="1" x14ac:dyDescent="0.25">
      <c r="A13" s="66" t="s">
        <v>22</v>
      </c>
      <c r="B13" s="66"/>
      <c r="C13" s="66"/>
      <c r="D13" s="66"/>
      <c r="E13" s="66"/>
    </row>
    <row r="14" spans="1:5" ht="15.75" customHeight="1" x14ac:dyDescent="0.25">
      <c r="A14" s="70" t="s">
        <v>2</v>
      </c>
      <c r="B14" s="71"/>
      <c r="C14" s="71"/>
      <c r="D14" s="71"/>
      <c r="E14" s="71"/>
    </row>
    <row r="15" spans="1:5" x14ac:dyDescent="0.25">
      <c r="A15" s="66" t="s">
        <v>43</v>
      </c>
      <c r="B15" s="66"/>
      <c r="C15" s="66"/>
      <c r="D15" s="66"/>
      <c r="E15" s="66"/>
    </row>
    <row r="16" spans="1:5" ht="10.5" customHeight="1" x14ac:dyDescent="0.25">
      <c r="A16" s="70" t="s">
        <v>16</v>
      </c>
      <c r="B16" s="71"/>
      <c r="C16" s="71"/>
      <c r="D16" s="71"/>
      <c r="E16" s="71"/>
    </row>
    <row r="17" spans="1:7" ht="33" customHeight="1" x14ac:dyDescent="0.25">
      <c r="A17" s="66" t="s">
        <v>17</v>
      </c>
      <c r="B17" s="66"/>
      <c r="C17" s="66"/>
      <c r="D17" s="66"/>
      <c r="E17" s="66"/>
    </row>
    <row r="18" spans="1:7" ht="58.9" customHeight="1" x14ac:dyDescent="0.25">
      <c r="A18" s="66" t="s">
        <v>25</v>
      </c>
      <c r="B18" s="66"/>
      <c r="C18" s="66"/>
      <c r="D18" s="66"/>
      <c r="E18" s="66"/>
    </row>
    <row r="19" spans="1:7" ht="35.25" customHeight="1" x14ac:dyDescent="0.25">
      <c r="A19" s="72" t="s">
        <v>26</v>
      </c>
      <c r="B19" s="72"/>
      <c r="C19" s="72"/>
      <c r="D19" s="72"/>
      <c r="E19" s="72"/>
    </row>
    <row r="20" spans="1:7" x14ac:dyDescent="0.25">
      <c r="A20" s="72"/>
      <c r="B20" s="72"/>
      <c r="C20" s="72"/>
      <c r="D20" s="72"/>
      <c r="E20" s="72"/>
      <c r="F20" s="2">
        <v>614.70000000000005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45" x14ac:dyDescent="0.25">
      <c r="A22" s="19" t="s">
        <v>38</v>
      </c>
      <c r="B22" s="3" t="s">
        <v>37</v>
      </c>
      <c r="C22" s="3" t="s">
        <v>4</v>
      </c>
      <c r="D22" s="3">
        <v>19.84</v>
      </c>
      <c r="E22" s="8">
        <f>D22*F20*G20</f>
        <v>36586.944000000003</v>
      </c>
    </row>
    <row r="23" spans="1:7" x14ac:dyDescent="0.25">
      <c r="A23" s="7" t="s">
        <v>34</v>
      </c>
      <c r="B23" s="20" t="s">
        <v>23</v>
      </c>
      <c r="C23" s="3" t="s">
        <v>4</v>
      </c>
      <c r="D23" s="3">
        <v>5.12</v>
      </c>
      <c r="E23" s="8">
        <f>D23*F20*G20</f>
        <v>9441.7920000000013</v>
      </c>
    </row>
    <row r="24" spans="1:7" x14ac:dyDescent="0.25">
      <c r="A24" s="21" t="s">
        <v>27</v>
      </c>
      <c r="B24" s="9" t="s">
        <v>66</v>
      </c>
      <c r="C24" s="22" t="s">
        <v>28</v>
      </c>
      <c r="D24" s="3"/>
      <c r="E24" s="8">
        <v>1086</v>
      </c>
    </row>
    <row r="25" spans="1:7" x14ac:dyDescent="0.25">
      <c r="A25" s="7"/>
      <c r="B25" s="20"/>
      <c r="C25" s="3"/>
      <c r="D25" s="3"/>
      <c r="E25" s="8"/>
    </row>
    <row r="26" spans="1:7" s="14" customFormat="1" ht="14.25" x14ac:dyDescent="0.2">
      <c r="A26" s="10" t="s">
        <v>29</v>
      </c>
      <c r="B26" s="11"/>
      <c r="C26" s="12"/>
      <c r="D26" s="12"/>
      <c r="E26" s="13">
        <f>SUM(E22:E25)</f>
        <v>47114.736000000004</v>
      </c>
    </row>
    <row r="28" spans="1:7" ht="40.5" customHeight="1" x14ac:dyDescent="0.25">
      <c r="A28" s="73" t="s">
        <v>85</v>
      </c>
      <c r="B28" s="73"/>
      <c r="C28" s="73"/>
      <c r="D28" s="73"/>
      <c r="E28" s="73"/>
    </row>
    <row r="29" spans="1:7" ht="28.5" customHeight="1" x14ac:dyDescent="0.25">
      <c r="A29" s="66" t="s">
        <v>21</v>
      </c>
      <c r="B29" s="66"/>
      <c r="C29" s="66"/>
      <c r="D29" s="66"/>
      <c r="E29" s="66"/>
    </row>
    <row r="30" spans="1:7" ht="17.25" customHeight="1" x14ac:dyDescent="0.25">
      <c r="A30" s="66" t="s">
        <v>20</v>
      </c>
      <c r="B30" s="66"/>
      <c r="C30" s="66"/>
      <c r="D30" s="66"/>
      <c r="E30" s="66"/>
    </row>
    <row r="31" spans="1:7" x14ac:dyDescent="0.25">
      <c r="A31" s="66" t="s">
        <v>30</v>
      </c>
      <c r="B31" s="66"/>
      <c r="C31" s="66"/>
      <c r="D31" s="66"/>
      <c r="E31" s="66"/>
    </row>
    <row r="32" spans="1:7" x14ac:dyDescent="0.25">
      <c r="A32" s="66" t="s">
        <v>18</v>
      </c>
      <c r="B32" s="66"/>
      <c r="C32" s="66"/>
      <c r="D32" s="66"/>
      <c r="E32" s="66"/>
    </row>
    <row r="33" spans="1:5" x14ac:dyDescent="0.25">
      <c r="A33" s="69" t="s">
        <v>5</v>
      </c>
      <c r="B33" s="69"/>
      <c r="C33" s="69"/>
      <c r="D33" s="69"/>
      <c r="E33" s="69"/>
    </row>
    <row r="34" spans="1:5" x14ac:dyDescent="0.25">
      <c r="A34" s="66" t="s">
        <v>18</v>
      </c>
      <c r="B34" s="66"/>
      <c r="C34" s="66"/>
      <c r="D34" s="66"/>
      <c r="E34" s="66"/>
    </row>
    <row r="35" spans="1:5" x14ac:dyDescent="0.25">
      <c r="A35" s="67" t="s">
        <v>44</v>
      </c>
      <c r="B35" s="67"/>
      <c r="C35" s="67"/>
      <c r="D35" s="67"/>
      <c r="E35" s="5"/>
    </row>
    <row r="36" spans="1:5" x14ac:dyDescent="0.25">
      <c r="B36" s="68" t="s">
        <v>19</v>
      </c>
      <c r="C36" s="68"/>
      <c r="D36" s="68"/>
      <c r="E36" s="6" t="s">
        <v>6</v>
      </c>
    </row>
    <row r="37" spans="1:5" x14ac:dyDescent="0.25">
      <c r="A37" s="36"/>
      <c r="B37" s="36"/>
      <c r="C37" s="36"/>
      <c r="D37" s="36"/>
      <c r="E37" s="36"/>
    </row>
    <row r="38" spans="1:5" x14ac:dyDescent="0.25">
      <c r="A38" s="67" t="s">
        <v>41</v>
      </c>
      <c r="B38" s="67"/>
      <c r="C38" s="67"/>
      <c r="D38" s="67"/>
      <c r="E38" s="5"/>
    </row>
    <row r="39" spans="1:5" x14ac:dyDescent="0.25">
      <c r="B39" s="68" t="s">
        <v>19</v>
      </c>
      <c r="C39" s="68"/>
      <c r="D39" s="68"/>
      <c r="E39" s="6" t="s">
        <v>6</v>
      </c>
    </row>
    <row r="41" spans="1:5" x14ac:dyDescent="0.25">
      <c r="A41" s="25" t="s">
        <v>42</v>
      </c>
    </row>
    <row r="42" spans="1:5" x14ac:dyDescent="0.25">
      <c r="A42" s="14" t="s">
        <v>31</v>
      </c>
    </row>
    <row r="43" spans="1:5" x14ac:dyDescent="0.25">
      <c r="A43" s="2" t="s">
        <v>36</v>
      </c>
      <c r="B43" s="15">
        <f>'3кв'!B48</f>
        <v>-34614.65600000001</v>
      </c>
    </row>
    <row r="44" spans="1:5" x14ac:dyDescent="0.25">
      <c r="A44" s="2" t="s">
        <v>64</v>
      </c>
      <c r="B44" s="16"/>
    </row>
    <row r="45" spans="1:5" x14ac:dyDescent="0.25">
      <c r="A45" s="2" t="s">
        <v>35</v>
      </c>
      <c r="B45" s="16">
        <v>46395.61</v>
      </c>
    </row>
    <row r="46" spans="1:5" ht="30" x14ac:dyDescent="0.25">
      <c r="A46" s="38" t="s">
        <v>33</v>
      </c>
      <c r="B46" s="16">
        <f>E26</f>
        <v>47114.736000000004</v>
      </c>
    </row>
    <row r="47" spans="1:5" x14ac:dyDescent="0.25">
      <c r="A47" s="17" t="s">
        <v>32</v>
      </c>
      <c r="B47" s="15">
        <f>B43+B45-B46</f>
        <v>-35333.782000000014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zoomScaleSheetLayoutView="100" workbookViewId="0">
      <selection activeCell="B25" sqref="B25"/>
    </sheetView>
  </sheetViews>
  <sheetFormatPr defaultRowHeight="15" x14ac:dyDescent="0.25"/>
  <cols>
    <col min="1" max="1" width="10.5703125" customWidth="1"/>
    <col min="2" max="2" width="59.710937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82" t="s">
        <v>67</v>
      </c>
      <c r="B1" s="82"/>
      <c r="C1" s="82"/>
      <c r="D1" s="41"/>
    </row>
    <row r="2" spans="1:5" ht="15.75" x14ac:dyDescent="0.25">
      <c r="A2" s="83" t="s">
        <v>68</v>
      </c>
      <c r="B2" s="83"/>
      <c r="C2" s="83"/>
      <c r="D2" s="42"/>
    </row>
    <row r="3" spans="1:5" ht="15.75" x14ac:dyDescent="0.25">
      <c r="A3" s="83" t="s">
        <v>82</v>
      </c>
      <c r="B3" s="83"/>
      <c r="C3" s="83"/>
      <c r="D3" s="42"/>
    </row>
    <row r="4" spans="1:5" ht="15.75" x14ac:dyDescent="0.25">
      <c r="A4" s="82" t="s">
        <v>69</v>
      </c>
      <c r="B4" s="82"/>
      <c r="C4" s="82"/>
      <c r="D4" s="41"/>
    </row>
    <row r="5" spans="1:5" ht="15.75" x14ac:dyDescent="0.25">
      <c r="A5" s="84"/>
      <c r="B5" s="84"/>
      <c r="C5" s="84"/>
      <c r="D5" s="1"/>
    </row>
    <row r="6" spans="1:5" ht="15.75" x14ac:dyDescent="0.25">
      <c r="A6" s="42"/>
      <c r="B6" s="43" t="s">
        <v>70</v>
      </c>
      <c r="C6" s="44">
        <f>'1кв'!B44</f>
        <v>-9038.44</v>
      </c>
      <c r="D6" s="45"/>
    </row>
    <row r="7" spans="1:5" ht="15.75" x14ac:dyDescent="0.25">
      <c r="A7" s="46" t="s">
        <v>71</v>
      </c>
      <c r="B7" s="43" t="s">
        <v>86</v>
      </c>
      <c r="C7" s="44"/>
      <c r="D7" s="45"/>
    </row>
    <row r="8" spans="1:5" ht="15.75" x14ac:dyDescent="0.25">
      <c r="B8" s="47" t="s">
        <v>72</v>
      </c>
      <c r="C8" s="48">
        <f>'1кв'!B46+'2кв'!B46+'3кв'!B46+'4кв'!B45</f>
        <v>175395.89</v>
      </c>
      <c r="D8" s="49"/>
    </row>
    <row r="9" spans="1:5" ht="15.75" x14ac:dyDescent="0.25">
      <c r="A9" s="50"/>
      <c r="B9" s="47" t="s">
        <v>73</v>
      </c>
      <c r="C9" s="51">
        <f>SUM(C8:C8)</f>
        <v>175395.89</v>
      </c>
      <c r="D9" s="45"/>
    </row>
    <row r="10" spans="1:5" ht="15.75" x14ac:dyDescent="0.25">
      <c r="A10" s="1"/>
      <c r="B10" s="81"/>
      <c r="C10" s="81"/>
      <c r="D10" s="52"/>
    </row>
    <row r="11" spans="1:5" ht="15.75" x14ac:dyDescent="0.25">
      <c r="A11" s="53" t="s">
        <v>74</v>
      </c>
      <c r="B11" s="54" t="s">
        <v>75</v>
      </c>
      <c r="C11" s="48">
        <f>'1кв'!E22+'2кв'!E22+'3кв'!E22+'4кв'!E22</f>
        <v>141294.94200000001</v>
      </c>
      <c r="D11" s="52"/>
    </row>
    <row r="12" spans="1:5" ht="15.75" x14ac:dyDescent="0.25">
      <c r="A12" s="53"/>
      <c r="B12" s="7" t="s">
        <v>34</v>
      </c>
      <c r="C12" s="48">
        <f>'1кв'!E23+'2кв'!E23+'3кв'!E23+'4кв'!E23</f>
        <v>36144.36</v>
      </c>
      <c r="D12" s="52"/>
    </row>
    <row r="13" spans="1:5" ht="15.75" x14ac:dyDescent="0.25">
      <c r="A13" s="1"/>
      <c r="B13" s="7" t="s">
        <v>27</v>
      </c>
      <c r="C13" s="48">
        <f>'1кв'!E24+'2кв'!E24+'3кв'!E24+'4кв'!E24</f>
        <v>13571.61</v>
      </c>
      <c r="D13" s="52"/>
      <c r="E13" s="55"/>
    </row>
    <row r="14" spans="1:5" ht="15.75" x14ac:dyDescent="0.25">
      <c r="A14" s="53"/>
      <c r="B14" s="56" t="s">
        <v>84</v>
      </c>
      <c r="C14" s="48">
        <f>'1кв'!E25+'3кв'!E25</f>
        <v>10680.32</v>
      </c>
      <c r="D14" s="52"/>
    </row>
    <row r="15" spans="1:5" ht="15.75" x14ac:dyDescent="0.25">
      <c r="A15" s="53"/>
      <c r="B15" s="57" t="s">
        <v>76</v>
      </c>
      <c r="C15" s="48"/>
      <c r="D15" s="52"/>
    </row>
    <row r="16" spans="1:5" ht="15.75" x14ac:dyDescent="0.25">
      <c r="A16" s="53"/>
      <c r="B16" s="57" t="s">
        <v>77</v>
      </c>
      <c r="C16" s="48"/>
      <c r="D16" s="52"/>
    </row>
    <row r="17" spans="1:5" ht="15.75" x14ac:dyDescent="0.25">
      <c r="A17" s="53"/>
      <c r="B17" s="58"/>
      <c r="C17" s="48"/>
      <c r="D17" s="52"/>
    </row>
    <row r="18" spans="1:5" ht="15.75" x14ac:dyDescent="0.25">
      <c r="A18" s="1"/>
      <c r="B18" s="59" t="s">
        <v>78</v>
      </c>
      <c r="C18" s="51">
        <f>SUM(C11:C15)</f>
        <v>201691.23200000002</v>
      </c>
      <c r="D18" s="52"/>
      <c r="E18" s="55"/>
    </row>
    <row r="19" spans="1:5" ht="15.75" x14ac:dyDescent="0.25">
      <c r="A19" s="1"/>
      <c r="B19" s="60" t="s">
        <v>83</v>
      </c>
      <c r="C19" s="51">
        <f>C6+C9-C18</f>
        <v>-35333.782000000007</v>
      </c>
      <c r="D19" s="52"/>
    </row>
    <row r="20" spans="1:5" ht="15.75" x14ac:dyDescent="0.25">
      <c r="A20" s="1"/>
      <c r="B20" s="46"/>
      <c r="C20" s="46"/>
      <c r="D20" s="52"/>
    </row>
    <row r="21" spans="1:5" ht="15.75" x14ac:dyDescent="0.25">
      <c r="A21" s="1"/>
      <c r="B21" s="61" t="s">
        <v>79</v>
      </c>
      <c r="C21" s="61"/>
      <c r="D21" s="52"/>
    </row>
    <row r="22" spans="1:5" ht="15.75" x14ac:dyDescent="0.25">
      <c r="A22" s="1"/>
      <c r="B22" s="61" t="s">
        <v>87</v>
      </c>
      <c r="C22" s="62">
        <v>106774.33</v>
      </c>
      <c r="D22" s="52"/>
    </row>
    <row r="23" spans="1:5" ht="15.75" x14ac:dyDescent="0.25">
      <c r="A23" s="1"/>
      <c r="B23" s="63" t="s">
        <v>88</v>
      </c>
      <c r="C23" s="64">
        <v>136456.79</v>
      </c>
      <c r="D23" s="52"/>
    </row>
    <row r="24" spans="1:5" ht="15.75" x14ac:dyDescent="0.25">
      <c r="A24" s="1"/>
      <c r="B24" s="61" t="s">
        <v>80</v>
      </c>
      <c r="C24" s="65">
        <f>C23-C22</f>
        <v>29682.460000000006</v>
      </c>
      <c r="D24" s="52"/>
    </row>
    <row r="25" spans="1:5" ht="15.75" x14ac:dyDescent="0.25">
      <c r="A25" s="1"/>
      <c r="B25" s="46"/>
      <c r="C25" s="46"/>
      <c r="D25" s="52"/>
    </row>
    <row r="26" spans="1:5" ht="15.75" x14ac:dyDescent="0.25">
      <c r="A26" s="1" t="s">
        <v>81</v>
      </c>
      <c r="B26" s="46" t="s">
        <v>89</v>
      </c>
      <c r="C26" s="46"/>
      <c r="D26" s="52"/>
    </row>
    <row r="27" spans="1:5" ht="15.75" x14ac:dyDescent="0.25">
      <c r="A27" s="1"/>
      <c r="B27" s="46" t="s">
        <v>90</v>
      </c>
      <c r="C27" s="46"/>
      <c r="D27" s="52"/>
    </row>
    <row r="28" spans="1:5" ht="15.75" x14ac:dyDescent="0.25">
      <c r="A28" s="1"/>
      <c r="B28" s="46" t="s">
        <v>91</v>
      </c>
      <c r="C28" s="46"/>
      <c r="D28" s="52"/>
    </row>
    <row r="29" spans="1:5" ht="15.75" x14ac:dyDescent="0.25">
      <c r="A29" s="1"/>
      <c r="B29" s="63"/>
      <c r="C29" s="46"/>
      <c r="D29" s="52"/>
    </row>
    <row r="30" spans="1:5" ht="15.75" x14ac:dyDescent="0.25">
      <c r="A30" s="1"/>
      <c r="B30" s="46"/>
      <c r="C30" s="46"/>
      <c r="D30" s="52"/>
    </row>
    <row r="31" spans="1:5" ht="15.75" x14ac:dyDescent="0.25">
      <c r="A31" s="1"/>
      <c r="B31" s="46"/>
      <c r="C31" s="46"/>
      <c r="D31" s="52"/>
    </row>
    <row r="32" spans="1:5" ht="15.75" x14ac:dyDescent="0.25">
      <c r="A32" s="1"/>
      <c r="B32" s="46"/>
      <c r="C32" s="46"/>
      <c r="D32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2026-02-22T11:39:32Z</dcterms:modified>
</cp:coreProperties>
</file>