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19410" windowHeight="10950" activeTab="4"/>
  </bookViews>
  <sheets>
    <sheet name="1кв" sheetId="25" r:id="rId1"/>
    <sheet name="2кв" sheetId="27" r:id="rId2"/>
    <sheet name="3кв" sheetId="28" r:id="rId3"/>
    <sheet name="4кв" sheetId="29" r:id="rId4"/>
    <sheet name="отчет" sheetId="26" r:id="rId5"/>
  </sheets>
  <definedNames>
    <definedName name="_xlnm.Print_Area" localSheetId="0">'1кв'!$A$1:$E$51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отчет!$A$1:$C$31</definedName>
  </definedNames>
  <calcPr calcId="152511"/>
</workbook>
</file>

<file path=xl/calcChain.xml><?xml version="1.0" encoding="utf-8"?>
<calcChain xmlns="http://schemas.openxmlformats.org/spreadsheetml/2006/main">
  <c r="C8" i="26" l="1"/>
  <c r="C26" i="26"/>
  <c r="C17" i="26" l="1"/>
  <c r="C15" i="26"/>
  <c r="C14" i="26"/>
  <c r="C13" i="26"/>
  <c r="C6" i="26" l="1"/>
  <c r="C9" i="26" l="1"/>
  <c r="B44" i="29" l="1"/>
  <c r="E23" i="29"/>
  <c r="C12" i="26" s="1"/>
  <c r="E22" i="29"/>
  <c r="C11" i="26" s="1"/>
  <c r="E25" i="29" l="1"/>
  <c r="B47" i="29" s="1"/>
  <c r="B48" i="29" s="1"/>
  <c r="E26" i="28"/>
  <c r="E25" i="28"/>
  <c r="B44" i="28"/>
  <c r="B44" i="27" l="1"/>
  <c r="E22" i="27"/>
  <c r="E22" i="28"/>
  <c r="E23" i="28"/>
  <c r="B47" i="28" s="1"/>
  <c r="B48" i="28" s="1"/>
  <c r="E23" i="27"/>
  <c r="E26" i="27" l="1"/>
  <c r="B47" i="27"/>
  <c r="B48" i="27" s="1"/>
  <c r="E26" i="25"/>
  <c r="E29" i="25" l="1"/>
  <c r="E27" i="25"/>
  <c r="E23" i="25" l="1"/>
  <c r="E22" i="25"/>
  <c r="C20" i="26" s="1"/>
  <c r="C21" i="26" s="1"/>
  <c r="B50" i="25" l="1"/>
  <c r="B51" i="25" l="1"/>
</calcChain>
</file>

<file path=xl/sharedStrings.xml><?xml version="1.0" encoding="utf-8"?>
<sst xmlns="http://schemas.openxmlformats.org/spreadsheetml/2006/main" count="256" uniqueCount="92">
  <si>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</si>
  <si>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</si>
  <si>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</si>
  <si>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</si>
  <si>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</si>
  <si>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</si>
  <si>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</si>
  <si>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</si>
  <si>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</si>
  <si>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</si>
  <si>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</si>
  <si>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</si>
  <si>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</si>
  <si>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</si>
  <si>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</si>
  <si>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</si>
  <si>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</si>
  <si>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</si>
  <si>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</si>
  <si>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</si>
  <si>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</si>
  <si>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</si>
  <si>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</si>
  <si>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Гагарина, д. 2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</si>
  <si>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Гончаровой Марины Анатольевны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</si>
  <si>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7от 18.03.2013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</si>
  <si>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</si>
  <si>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Гагарина</t>
    </r>
  </si>
  <si>
    <t>постоянно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</si>
  <si>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Гончаровой М.А.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</si>
  <si>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</si>
  <si>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</si>
  <si>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</si>
  <si>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</si>
  <si>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</si>
  <si>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</si>
  <si>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>Оплачено , руб</t>
  </si>
  <si>
    <t>Расходы по содержанию и тек.ремонту, руб.</t>
  </si>
  <si>
    <t xml:space="preserve">Общехозяйственные расходы </t>
  </si>
  <si>
    <t xml:space="preserve">Итого остаток на конец  квартала </t>
  </si>
  <si>
    <t>Общая площадь квартир  - 636,3 м2</t>
  </si>
  <si>
    <t>1 квартал</t>
  </si>
  <si>
    <t xml:space="preserve">Остаток на начало квартала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</si>
  <si>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</si>
  <si>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</si>
  <si>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</si>
  <si>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47752,5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</si>
  <si>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</si>
  <si>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</si>
  <si>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</si>
  <si>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</si>
  <si>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</si>
  <si>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</si>
  <si>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</si>
  <si>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</si>
  <si>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</si>
  <si>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</si>
  <si>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</si>
  <si>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</si>
  <si>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</si>
  <si>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</si>
  <si>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</si>
  <si>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по ж.д. ул. Гагарина, д. 2</t>
  </si>
  <si>
    <t>за 1 квартал 2025 года</t>
  </si>
  <si>
    <t>31.03.2025 г.</t>
  </si>
  <si>
    <t>Бетонирование ступенек в подьезде (кв.10)</t>
  </si>
  <si>
    <t>Замена стояка ХВС (кв.16,13,9)</t>
  </si>
  <si>
    <t>февраль</t>
  </si>
  <si>
    <t>ч/ч</t>
  </si>
  <si>
    <t>Испытания эл.сетей</t>
  </si>
  <si>
    <t xml:space="preserve">           2. Всего за период с "01" 01 2025 г. по "31" 03  2025 г. выполнено работ (оказано услуг) на общую сумму семьдесят девять тысяч четыреста девяносто два рубля 39 копеек.</t>
  </si>
  <si>
    <t>за 2 квартал 2025 года</t>
  </si>
  <si>
    <t>2 квартал</t>
  </si>
  <si>
    <t>3 квартал</t>
  </si>
  <si>
    <t xml:space="preserve">           2. Всего за период с "01" 04 2025 г. по "30" 06  2025 г. выполнено работ (оказано услуг) на общую сумму сорок три тысячи семьсот пятьдесят пять рублей 60 копеек.</t>
  </si>
  <si>
    <t>з3 квартал 2025 года</t>
  </si>
  <si>
    <t>Ремонт штукатурки нижней поверхности козырька подъезда, подкрашивание ремонтных сварочных мест на двери подъезда  (кв. 10)</t>
  </si>
  <si>
    <t>июль</t>
  </si>
  <si>
    <t>ч/час</t>
  </si>
  <si>
    <t xml:space="preserve">           2. Всего за период с "01" 07 2025 г. по "30" 09  2025 г. выполнено работ (оказано услуг) на общую сумму сорок восемь тысяч восемьсот сорок два рубля 16 копеек</t>
  </si>
  <si>
    <t>Предъявлено населению 53482,8</t>
  </si>
  <si>
    <t>за 4 квартал 2025 года</t>
  </si>
  <si>
    <t>4 квартал</t>
  </si>
  <si>
    <t>НА ЛИЦЕВОМ СЧЕТЕ  ЗА  период  с 01.01.2025 г. по 31.12.2025 г.</t>
  </si>
  <si>
    <t>Остаток средств на 01.01.2026</t>
  </si>
  <si>
    <t>Непредвиденные работы 35,5 ч/ч</t>
  </si>
  <si>
    <t xml:space="preserve">           2. Всего за период с  "01" 10  2025 г. по "31" 12  2025 г. выполнено работ (оказано услуг) на общую сумму сорок пять тысяч девятьсот шестьдесят три рубля 90 копеек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</si>
  <si>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</si>
  <si>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</si>
  <si>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</si>
  <si>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</si>
  <si>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202470,6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</si>
</sst>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3" fillId="0" borderId="0"/>
    <xf numFmtId="0" fontId="14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1" applyFont="1"/>
    <xf numFmtId="0" fontId="10" fillId="0" borderId="0" xfId="0" applyFont="1"/>
    <xf numFmtId="0" fontId="4" fillId="2" borderId="0" xfId="0" applyFont="1" applyFill="1"/>
    <xf numFmtId="0" fontId="5" fillId="0" borderId="0" xfId="0" applyFont="1" applyAlignment="1">
      <alignment horizontal="left" wrapText="1"/>
    </xf>
    <xf numFmtId="39" fontId="8" fillId="0" borderId="0" xfId="0" applyNumberFormat="1" applyFont="1"/>
    <xf numFmtId="164" fontId="8" fillId="0" borderId="0" xfId="1" applyNumberFormat="1" applyFont="1"/>
    <xf numFmtId="0" fontId="3" fillId="0" borderId="1" xfId="0" applyFont="1" applyBorder="1" applyAlignment="1">
      <alignment wrapText="1"/>
    </xf>
    <xf numFmtId="43" fontId="4" fillId="0" borderId="0" xfId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3" fontId="16" fillId="0" borderId="0" xfId="0" applyNumberFormat="1" applyFo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3" fillId="0" borderId="1" xfId="1" applyNumberFormat="1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8" fillId="0" borderId="5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37" zoomScaleSheetLayoutView="100" workbookViewId="0">
      <selection activeCell="A25" sqref="A25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0.7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63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5"/>
      <c r="E4" s="24" t="s">
        <v>64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23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24</v>
      </c>
      <c r="B9" s="63"/>
      <c r="C9" s="63"/>
      <c r="D9" s="63"/>
      <c r="E9" s="63"/>
    </row>
    <row r="10" spans="1:5" ht="26.25" customHeight="1" x14ac:dyDescent="0.25">
      <c r="A10" s="76" t="s">
        <v>14</v>
      </c>
      <c r="B10" s="77"/>
      <c r="C10" s="77"/>
      <c r="D10" s="77"/>
      <c r="E10" s="77"/>
    </row>
    <row r="11" spans="1:5" ht="28.5" customHeight="1" x14ac:dyDescent="0.25">
      <c r="A11" s="63" t="s">
        <v>25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63" t="s">
        <v>44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7" x14ac:dyDescent="0.25">
      <c r="A17" s="63" t="s">
        <v>17</v>
      </c>
      <c r="B17" s="63"/>
      <c r="C17" s="63"/>
      <c r="D17" s="63"/>
      <c r="E17" s="63"/>
    </row>
    <row r="18" spans="1:7" ht="60.75" customHeight="1" x14ac:dyDescent="0.25">
      <c r="A18" s="63" t="s">
        <v>26</v>
      </c>
      <c r="B18" s="63"/>
      <c r="C18" s="63"/>
      <c r="D18" s="63"/>
      <c r="E18" s="63"/>
    </row>
    <row r="19" spans="1:7" ht="30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636.70000000000005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43</v>
      </c>
      <c r="B22" s="9" t="s">
        <v>34</v>
      </c>
      <c r="C22" s="3" t="s">
        <v>4</v>
      </c>
      <c r="D22" s="3">
        <v>17.850000000000001</v>
      </c>
      <c r="E22" s="8">
        <f>D22*F20*G20</f>
        <v>34095.285000000003</v>
      </c>
    </row>
    <row r="23" spans="1:7" x14ac:dyDescent="0.25">
      <c r="A23" s="7" t="s">
        <v>38</v>
      </c>
      <c r="B23" s="9" t="s">
        <v>28</v>
      </c>
      <c r="C23" s="3" t="s">
        <v>4</v>
      </c>
      <c r="D23" s="3">
        <v>4.68</v>
      </c>
      <c r="E23" s="8">
        <f>D23*F20*G20</f>
        <v>8939.268</v>
      </c>
    </row>
    <row r="24" spans="1:7" s="18" customFormat="1" x14ac:dyDescent="0.25">
      <c r="A24" s="7" t="s">
        <v>30</v>
      </c>
      <c r="B24" s="9" t="s">
        <v>41</v>
      </c>
      <c r="C24" s="3" t="s">
        <v>31</v>
      </c>
      <c r="D24" s="3"/>
      <c r="E24" s="8">
        <v>7779.44</v>
      </c>
    </row>
    <row r="25" spans="1:7" s="18" customFormat="1" x14ac:dyDescent="0.25">
      <c r="A25" s="7" t="s">
        <v>69</v>
      </c>
      <c r="B25" s="9" t="s">
        <v>41</v>
      </c>
      <c r="C25" s="3" t="s">
        <v>31</v>
      </c>
      <c r="D25" s="3"/>
      <c r="E25" s="8">
        <v>19500</v>
      </c>
    </row>
    <row r="26" spans="1:7" s="18" customFormat="1" ht="30" x14ac:dyDescent="0.25">
      <c r="A26" s="7" t="s">
        <v>65</v>
      </c>
      <c r="B26" s="9" t="s">
        <v>67</v>
      </c>
      <c r="C26" s="3" t="s">
        <v>68</v>
      </c>
      <c r="D26" s="3">
        <v>9.5</v>
      </c>
      <c r="E26" s="8">
        <f>D26*333.76</f>
        <v>3170.72</v>
      </c>
    </row>
    <row r="27" spans="1:7" s="18" customFormat="1" x14ac:dyDescent="0.25">
      <c r="A27" s="7" t="s">
        <v>66</v>
      </c>
      <c r="B27" s="9" t="s">
        <v>67</v>
      </c>
      <c r="C27" s="3" t="s">
        <v>68</v>
      </c>
      <c r="D27" s="3">
        <v>18</v>
      </c>
      <c r="E27" s="8">
        <f>D27*333.76</f>
        <v>6007.68</v>
      </c>
    </row>
    <row r="28" spans="1:7" s="18" customFormat="1" x14ac:dyDescent="0.25">
      <c r="A28" s="7"/>
      <c r="B28" s="9"/>
      <c r="C28" s="3"/>
      <c r="D28" s="3"/>
      <c r="E28" s="8"/>
    </row>
    <row r="29" spans="1:7" s="18" customFormat="1" x14ac:dyDescent="0.25">
      <c r="A29" s="10" t="s">
        <v>32</v>
      </c>
      <c r="B29" s="11"/>
      <c r="C29" s="12"/>
      <c r="D29" s="12"/>
      <c r="E29" s="13">
        <f>SUM(E22:E28)</f>
        <v>79492.393000000011</v>
      </c>
    </row>
    <row r="30" spans="1:7" s="18" customFormat="1" x14ac:dyDescent="0.25">
      <c r="A30" s="2"/>
      <c r="B30" s="2"/>
      <c r="C30" s="2"/>
      <c r="D30" s="2"/>
      <c r="E30" s="2"/>
    </row>
    <row r="31" spans="1:7" s="14" customFormat="1" ht="33" customHeight="1" x14ac:dyDescent="0.25">
      <c r="A31" s="70" t="s">
        <v>70</v>
      </c>
      <c r="B31" s="70"/>
      <c r="C31" s="70"/>
      <c r="D31" s="70"/>
      <c r="E31" s="70"/>
    </row>
    <row r="32" spans="1:7" ht="28.5" customHeight="1" x14ac:dyDescent="0.25">
      <c r="A32" s="63" t="s">
        <v>21</v>
      </c>
      <c r="B32" s="63"/>
      <c r="C32" s="63"/>
      <c r="D32" s="63"/>
      <c r="E32" s="63"/>
    </row>
    <row r="33" spans="1:9" x14ac:dyDescent="0.25">
      <c r="A33" s="63" t="s">
        <v>20</v>
      </c>
      <c r="B33" s="63"/>
      <c r="C33" s="63"/>
      <c r="D33" s="63"/>
      <c r="E33" s="63"/>
    </row>
    <row r="34" spans="1:9" ht="30" customHeight="1" x14ac:dyDescent="0.25">
      <c r="A34" s="63" t="s">
        <v>33</v>
      </c>
      <c r="B34" s="63"/>
      <c r="C34" s="63"/>
      <c r="D34" s="63"/>
      <c r="E34" s="63"/>
      <c r="I34" s="2" t="s">
        <v>18</v>
      </c>
    </row>
    <row r="35" spans="1:9" x14ac:dyDescent="0.25">
      <c r="A35" s="63" t="s">
        <v>18</v>
      </c>
      <c r="B35" s="63"/>
      <c r="C35" s="63"/>
      <c r="D35" s="63"/>
      <c r="E35" s="63"/>
      <c r="F35" s="14"/>
      <c r="G35" s="14"/>
      <c r="H35" s="15"/>
    </row>
    <row r="36" spans="1:9" x14ac:dyDescent="0.25">
      <c r="A36" s="66" t="s">
        <v>5</v>
      </c>
      <c r="B36" s="66"/>
      <c r="C36" s="66"/>
      <c r="D36" s="66"/>
      <c r="E36" s="66"/>
    </row>
    <row r="37" spans="1:9" x14ac:dyDescent="0.25">
      <c r="A37" s="63" t="s">
        <v>18</v>
      </c>
      <c r="B37" s="63"/>
      <c r="C37" s="63"/>
      <c r="D37" s="63"/>
      <c r="E37" s="63"/>
    </row>
    <row r="38" spans="1:9" x14ac:dyDescent="0.25">
      <c r="A38" s="64" t="s">
        <v>45</v>
      </c>
      <c r="B38" s="64"/>
      <c r="C38" s="64"/>
      <c r="D38" s="64"/>
      <c r="E38" s="5"/>
    </row>
    <row r="39" spans="1:9" x14ac:dyDescent="0.25">
      <c r="B39" s="65" t="s">
        <v>19</v>
      </c>
      <c r="C39" s="65"/>
      <c r="D39" s="65"/>
      <c r="E39" s="6" t="s">
        <v>6</v>
      </c>
    </row>
    <row r="40" spans="1:9" x14ac:dyDescent="0.25">
      <c r="A40" s="27"/>
      <c r="B40" s="27"/>
      <c r="C40" s="27"/>
      <c r="D40" s="27"/>
      <c r="E40" s="27"/>
    </row>
    <row r="41" spans="1:9" x14ac:dyDescent="0.25">
      <c r="A41" s="64" t="s">
        <v>29</v>
      </c>
      <c r="B41" s="64"/>
      <c r="C41" s="64"/>
      <c r="D41" s="64"/>
      <c r="E41" s="5"/>
    </row>
    <row r="42" spans="1:9" x14ac:dyDescent="0.25">
      <c r="B42" s="65" t="s">
        <v>19</v>
      </c>
      <c r="C42" s="65"/>
      <c r="D42" s="65"/>
      <c r="E42" s="6" t="s">
        <v>6</v>
      </c>
    </row>
    <row r="45" spans="1:9" x14ac:dyDescent="0.25">
      <c r="A45" s="2" t="s">
        <v>40</v>
      </c>
    </row>
    <row r="46" spans="1:9" x14ac:dyDescent="0.25">
      <c r="A46" s="14" t="s">
        <v>35</v>
      </c>
    </row>
    <row r="47" spans="1:9" x14ac:dyDescent="0.25">
      <c r="A47" s="2" t="s">
        <v>42</v>
      </c>
      <c r="B47" s="21">
        <v>8952.7199999999993</v>
      </c>
    </row>
    <row r="48" spans="1:9" x14ac:dyDescent="0.25">
      <c r="A48" s="2" t="s">
        <v>46</v>
      </c>
      <c r="B48" s="16"/>
    </row>
    <row r="49" spans="1:2" x14ac:dyDescent="0.25">
      <c r="A49" s="2" t="s">
        <v>36</v>
      </c>
      <c r="B49" s="23">
        <v>47752.5</v>
      </c>
    </row>
    <row r="50" spans="1:2" ht="30" x14ac:dyDescent="0.25">
      <c r="A50" s="26" t="s">
        <v>37</v>
      </c>
      <c r="B50" s="23">
        <f>E29</f>
        <v>79492.393000000011</v>
      </c>
    </row>
    <row r="51" spans="1:2" x14ac:dyDescent="0.25">
      <c r="A51" s="17" t="s">
        <v>39</v>
      </c>
      <c r="B51" s="20">
        <f>B47+B49-B50</f>
        <v>-22787.17300000001</v>
      </c>
    </row>
    <row r="53" spans="1:2" x14ac:dyDescent="0.25">
      <c r="B53" s="2">
        <v>8952.7199999999993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28" zoomScaleSheetLayoutView="100" workbookViewId="0">
      <selection activeCell="A28" sqref="A28:E28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0.7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71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5"/>
      <c r="E4" s="56">
        <v>45838</v>
      </c>
    </row>
    <row r="5" spans="1:5" x14ac:dyDescent="0.25">
      <c r="A5" s="54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23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24</v>
      </c>
      <c r="B9" s="63"/>
      <c r="C9" s="63"/>
      <c r="D9" s="63"/>
      <c r="E9" s="63"/>
    </row>
    <row r="10" spans="1:5" ht="26.25" customHeight="1" x14ac:dyDescent="0.25">
      <c r="A10" s="76" t="s">
        <v>14</v>
      </c>
      <c r="B10" s="77"/>
      <c r="C10" s="77"/>
      <c r="D10" s="77"/>
      <c r="E10" s="77"/>
    </row>
    <row r="11" spans="1:5" ht="28.5" customHeight="1" x14ac:dyDescent="0.25">
      <c r="A11" s="63" t="s">
        <v>25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63" t="s">
        <v>44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9" x14ac:dyDescent="0.25">
      <c r="A17" s="63" t="s">
        <v>17</v>
      </c>
      <c r="B17" s="63"/>
      <c r="C17" s="63"/>
      <c r="D17" s="63"/>
      <c r="E17" s="63"/>
    </row>
    <row r="18" spans="1:9" ht="60.75" customHeight="1" x14ac:dyDescent="0.25">
      <c r="A18" s="63" t="s">
        <v>26</v>
      </c>
      <c r="B18" s="63"/>
      <c r="C18" s="63"/>
      <c r="D18" s="63"/>
      <c r="E18" s="63"/>
    </row>
    <row r="19" spans="1:9" ht="30" customHeight="1" x14ac:dyDescent="0.25">
      <c r="A19" s="69" t="s">
        <v>27</v>
      </c>
      <c r="B19" s="69"/>
      <c r="C19" s="69"/>
      <c r="D19" s="69"/>
      <c r="E19" s="69"/>
    </row>
    <row r="20" spans="1:9" x14ac:dyDescent="0.25">
      <c r="A20" s="69"/>
      <c r="B20" s="69"/>
      <c r="C20" s="69"/>
      <c r="D20" s="69"/>
      <c r="E20" s="69"/>
      <c r="F20" s="2">
        <v>636.70000000000005</v>
      </c>
      <c r="G20" s="2">
        <v>3</v>
      </c>
    </row>
    <row r="21" spans="1:9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9" ht="38.25" x14ac:dyDescent="0.25">
      <c r="A22" s="22" t="s">
        <v>43</v>
      </c>
      <c r="B22" s="9" t="s">
        <v>34</v>
      </c>
      <c r="C22" s="3" t="s">
        <v>4</v>
      </c>
      <c r="D22" s="3">
        <v>16.920000000000002</v>
      </c>
      <c r="E22" s="8">
        <f>D22*F20*G20+1776.39</f>
        <v>34095.282000000007</v>
      </c>
    </row>
    <row r="23" spans="1:9" x14ac:dyDescent="0.25">
      <c r="A23" s="7" t="s">
        <v>38</v>
      </c>
      <c r="B23" s="9" t="s">
        <v>28</v>
      </c>
      <c r="C23" s="3" t="s">
        <v>4</v>
      </c>
      <c r="D23" s="3">
        <v>4.68</v>
      </c>
      <c r="E23" s="8">
        <f>D23*F20*G20</f>
        <v>8939.268</v>
      </c>
    </row>
    <row r="24" spans="1:9" s="18" customFormat="1" x14ac:dyDescent="0.25">
      <c r="A24" s="7" t="s">
        <v>30</v>
      </c>
      <c r="B24" s="9" t="s">
        <v>72</v>
      </c>
      <c r="C24" s="3" t="s">
        <v>31</v>
      </c>
      <c r="D24" s="3"/>
      <c r="E24" s="8">
        <v>721.05</v>
      </c>
    </row>
    <row r="25" spans="1:9" s="18" customFormat="1" x14ac:dyDescent="0.25">
      <c r="A25" s="7"/>
      <c r="B25" s="9"/>
      <c r="C25" s="3"/>
      <c r="D25" s="3"/>
      <c r="E25" s="8"/>
    </row>
    <row r="26" spans="1:9" s="18" customFormat="1" x14ac:dyDescent="0.25">
      <c r="A26" s="10" t="s">
        <v>32</v>
      </c>
      <c r="B26" s="11"/>
      <c r="C26" s="12"/>
      <c r="D26" s="12"/>
      <c r="E26" s="13">
        <f>SUM(E22:E25)</f>
        <v>43755.600000000006</v>
      </c>
    </row>
    <row r="27" spans="1:9" s="18" customFormat="1" x14ac:dyDescent="0.25">
      <c r="A27" s="2"/>
      <c r="B27" s="2"/>
      <c r="C27" s="2"/>
      <c r="D27" s="2"/>
      <c r="E27" s="2"/>
    </row>
    <row r="28" spans="1:9" s="14" customFormat="1" ht="33" customHeight="1" x14ac:dyDescent="0.25">
      <c r="A28" s="70" t="s">
        <v>74</v>
      </c>
      <c r="B28" s="70"/>
      <c r="C28" s="70"/>
      <c r="D28" s="70"/>
      <c r="E28" s="70"/>
    </row>
    <row r="29" spans="1:9" ht="28.5" customHeight="1" x14ac:dyDescent="0.25">
      <c r="A29" s="63" t="s">
        <v>21</v>
      </c>
      <c r="B29" s="63"/>
      <c r="C29" s="63"/>
      <c r="D29" s="63"/>
      <c r="E29" s="63"/>
    </row>
    <row r="30" spans="1:9" x14ac:dyDescent="0.25">
      <c r="A30" s="63" t="s">
        <v>20</v>
      </c>
      <c r="B30" s="63"/>
      <c r="C30" s="63"/>
      <c r="D30" s="63"/>
      <c r="E30" s="63"/>
    </row>
    <row r="31" spans="1:9" ht="30" customHeight="1" x14ac:dyDescent="0.25">
      <c r="A31" s="63" t="s">
        <v>33</v>
      </c>
      <c r="B31" s="63"/>
      <c r="C31" s="63"/>
      <c r="D31" s="63"/>
      <c r="E31" s="63"/>
      <c r="I31" s="2" t="s">
        <v>18</v>
      </c>
    </row>
    <row r="32" spans="1:9" x14ac:dyDescent="0.25">
      <c r="A32" s="63" t="s">
        <v>18</v>
      </c>
      <c r="B32" s="63"/>
      <c r="C32" s="63"/>
      <c r="D32" s="63"/>
      <c r="E32" s="63"/>
      <c r="F32" s="14"/>
      <c r="G32" s="14"/>
      <c r="H32" s="15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64" t="s">
        <v>45</v>
      </c>
      <c r="B35" s="64"/>
      <c r="C35" s="64"/>
      <c r="D35" s="64"/>
      <c r="E35" s="5"/>
    </row>
    <row r="36" spans="1:5" x14ac:dyDescent="0.25">
      <c r="B36" s="65" t="s">
        <v>19</v>
      </c>
      <c r="C36" s="65"/>
      <c r="D36" s="65"/>
      <c r="E36" s="6" t="s">
        <v>6</v>
      </c>
    </row>
    <row r="37" spans="1:5" x14ac:dyDescent="0.25">
      <c r="A37" s="53"/>
      <c r="B37" s="53"/>
      <c r="C37" s="53"/>
      <c r="D37" s="53"/>
      <c r="E37" s="53"/>
    </row>
    <row r="38" spans="1:5" x14ac:dyDescent="0.25">
      <c r="A38" s="64" t="s">
        <v>29</v>
      </c>
      <c r="B38" s="64"/>
      <c r="C38" s="64"/>
      <c r="D38" s="64"/>
      <c r="E38" s="5"/>
    </row>
    <row r="39" spans="1:5" x14ac:dyDescent="0.25">
      <c r="B39" s="65" t="s">
        <v>19</v>
      </c>
      <c r="C39" s="65"/>
      <c r="D39" s="65"/>
      <c r="E39" s="6" t="s">
        <v>6</v>
      </c>
    </row>
    <row r="42" spans="1:5" x14ac:dyDescent="0.25">
      <c r="A42" s="2" t="s">
        <v>40</v>
      </c>
    </row>
    <row r="43" spans="1:5" x14ac:dyDescent="0.25">
      <c r="A43" s="14" t="s">
        <v>35</v>
      </c>
    </row>
    <row r="44" spans="1:5" x14ac:dyDescent="0.25">
      <c r="A44" s="2" t="s">
        <v>42</v>
      </c>
      <c r="B44" s="21">
        <f>'1кв'!B51</f>
        <v>-22787.17300000001</v>
      </c>
    </row>
    <row r="45" spans="1:5" x14ac:dyDescent="0.25">
      <c r="A45" s="2" t="s">
        <v>46</v>
      </c>
      <c r="B45" s="16"/>
    </row>
    <row r="46" spans="1:5" x14ac:dyDescent="0.25">
      <c r="A46" s="2" t="s">
        <v>36</v>
      </c>
      <c r="B46" s="23">
        <v>42339.61</v>
      </c>
    </row>
    <row r="47" spans="1:5" ht="30" x14ac:dyDescent="0.25">
      <c r="A47" s="55" t="s">
        <v>37</v>
      </c>
      <c r="B47" s="23">
        <f>E26</f>
        <v>43755.600000000006</v>
      </c>
    </row>
    <row r="48" spans="1:5" x14ac:dyDescent="0.25">
      <c r="A48" s="17" t="s">
        <v>39</v>
      </c>
      <c r="B48" s="20">
        <f>B44+B46-B47</f>
        <v>-24203.163000000015</v>
      </c>
    </row>
    <row r="50" spans="2:2" x14ac:dyDescent="0.25">
      <c r="B50" s="2">
        <v>8952.7199999999993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34" zoomScaleSheetLayoutView="100" workbookViewId="0">
      <selection activeCell="A28" sqref="A28:E28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0.7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75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5"/>
      <c r="E4" s="56">
        <v>45930</v>
      </c>
    </row>
    <row r="5" spans="1:5" x14ac:dyDescent="0.25">
      <c r="A5" s="54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23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24</v>
      </c>
      <c r="B9" s="63"/>
      <c r="C9" s="63"/>
      <c r="D9" s="63"/>
      <c r="E9" s="63"/>
    </row>
    <row r="10" spans="1:5" ht="26.25" customHeight="1" x14ac:dyDescent="0.25">
      <c r="A10" s="76" t="s">
        <v>14</v>
      </c>
      <c r="B10" s="77"/>
      <c r="C10" s="77"/>
      <c r="D10" s="77"/>
      <c r="E10" s="77"/>
    </row>
    <row r="11" spans="1:5" ht="28.5" customHeight="1" x14ac:dyDescent="0.25">
      <c r="A11" s="63" t="s">
        <v>25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63" t="s">
        <v>44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9" x14ac:dyDescent="0.25">
      <c r="A17" s="63" t="s">
        <v>17</v>
      </c>
      <c r="B17" s="63"/>
      <c r="C17" s="63"/>
      <c r="D17" s="63"/>
      <c r="E17" s="63"/>
    </row>
    <row r="18" spans="1:9" ht="60.75" customHeight="1" x14ac:dyDescent="0.25">
      <c r="A18" s="63" t="s">
        <v>26</v>
      </c>
      <c r="B18" s="63"/>
      <c r="C18" s="63"/>
      <c r="D18" s="63"/>
      <c r="E18" s="63"/>
    </row>
    <row r="19" spans="1:9" ht="30" customHeight="1" x14ac:dyDescent="0.25">
      <c r="A19" s="69" t="s">
        <v>27</v>
      </c>
      <c r="B19" s="69"/>
      <c r="C19" s="69"/>
      <c r="D19" s="69"/>
      <c r="E19" s="69"/>
    </row>
    <row r="20" spans="1:9" x14ac:dyDescent="0.25">
      <c r="A20" s="69"/>
      <c r="B20" s="69"/>
      <c r="C20" s="69"/>
      <c r="D20" s="69"/>
      <c r="E20" s="69"/>
      <c r="F20" s="2">
        <v>636.70000000000005</v>
      </c>
      <c r="G20" s="2">
        <v>3</v>
      </c>
    </row>
    <row r="21" spans="1:9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9" ht="38.25" x14ac:dyDescent="0.25">
      <c r="A22" s="22" t="s">
        <v>43</v>
      </c>
      <c r="B22" s="9" t="s">
        <v>34</v>
      </c>
      <c r="C22" s="3" t="s">
        <v>4</v>
      </c>
      <c r="D22" s="3">
        <v>18.88</v>
      </c>
      <c r="E22" s="8">
        <f>D22*F20*G20</f>
        <v>36062.688000000002</v>
      </c>
    </row>
    <row r="23" spans="1:9" x14ac:dyDescent="0.25">
      <c r="A23" s="7" t="s">
        <v>38</v>
      </c>
      <c r="B23" s="9" t="s">
        <v>28</v>
      </c>
      <c r="C23" s="3" t="s">
        <v>4</v>
      </c>
      <c r="D23" s="3">
        <v>5.12</v>
      </c>
      <c r="E23" s="8">
        <f>D23*F20*G20</f>
        <v>9779.7120000000014</v>
      </c>
    </row>
    <row r="24" spans="1:9" s="18" customFormat="1" x14ac:dyDescent="0.25">
      <c r="A24" s="7" t="s">
        <v>30</v>
      </c>
      <c r="B24" s="9" t="s">
        <v>73</v>
      </c>
      <c r="C24" s="3" t="s">
        <v>31</v>
      </c>
      <c r="D24" s="3"/>
      <c r="E24" s="8">
        <v>329.68</v>
      </c>
    </row>
    <row r="25" spans="1:9" s="18" customFormat="1" ht="75" x14ac:dyDescent="0.25">
      <c r="A25" s="60" t="s">
        <v>76</v>
      </c>
      <c r="B25" s="9" t="s">
        <v>77</v>
      </c>
      <c r="C25" s="3" t="s">
        <v>78</v>
      </c>
      <c r="D25" s="3">
        <v>8</v>
      </c>
      <c r="E25" s="8">
        <f>D25*333.76</f>
        <v>2670.08</v>
      </c>
    </row>
    <row r="26" spans="1:9" s="18" customFormat="1" x14ac:dyDescent="0.25">
      <c r="A26" s="10" t="s">
        <v>32</v>
      </c>
      <c r="B26" s="11"/>
      <c r="C26" s="12"/>
      <c r="D26" s="12"/>
      <c r="E26" s="13">
        <f>SUM(E22:E25)</f>
        <v>48842.16</v>
      </c>
    </row>
    <row r="27" spans="1:9" s="18" customFormat="1" x14ac:dyDescent="0.25">
      <c r="A27" s="2"/>
      <c r="B27" s="2"/>
      <c r="C27" s="2"/>
      <c r="D27" s="2"/>
      <c r="E27" s="2"/>
    </row>
    <row r="28" spans="1:9" s="14" customFormat="1" ht="33" customHeight="1" x14ac:dyDescent="0.25">
      <c r="A28" s="70" t="s">
        <v>79</v>
      </c>
      <c r="B28" s="70"/>
      <c r="C28" s="70"/>
      <c r="D28" s="70"/>
      <c r="E28" s="70"/>
    </row>
    <row r="29" spans="1:9" ht="28.5" customHeight="1" x14ac:dyDescent="0.25">
      <c r="A29" s="63" t="s">
        <v>21</v>
      </c>
      <c r="B29" s="63"/>
      <c r="C29" s="63"/>
      <c r="D29" s="63"/>
      <c r="E29" s="63"/>
    </row>
    <row r="30" spans="1:9" x14ac:dyDescent="0.25">
      <c r="A30" s="63" t="s">
        <v>20</v>
      </c>
      <c r="B30" s="63"/>
      <c r="C30" s="63"/>
      <c r="D30" s="63"/>
      <c r="E30" s="63"/>
    </row>
    <row r="31" spans="1:9" ht="30" customHeight="1" x14ac:dyDescent="0.25">
      <c r="A31" s="63" t="s">
        <v>33</v>
      </c>
      <c r="B31" s="63"/>
      <c r="C31" s="63"/>
      <c r="D31" s="63"/>
      <c r="E31" s="63"/>
      <c r="I31" s="2" t="s">
        <v>18</v>
      </c>
    </row>
    <row r="32" spans="1:9" x14ac:dyDescent="0.25">
      <c r="A32" s="63" t="s">
        <v>18</v>
      </c>
      <c r="B32" s="63"/>
      <c r="C32" s="63"/>
      <c r="D32" s="63"/>
      <c r="E32" s="63"/>
      <c r="F32" s="14"/>
      <c r="G32" s="14"/>
      <c r="H32" s="15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64" t="s">
        <v>45</v>
      </c>
      <c r="B35" s="64"/>
      <c r="C35" s="64"/>
      <c r="D35" s="64"/>
      <c r="E35" s="5"/>
    </row>
    <row r="36" spans="1:5" x14ac:dyDescent="0.25">
      <c r="B36" s="65" t="s">
        <v>19</v>
      </c>
      <c r="C36" s="65"/>
      <c r="D36" s="65"/>
      <c r="E36" s="6" t="s">
        <v>6</v>
      </c>
    </row>
    <row r="37" spans="1:5" x14ac:dyDescent="0.25">
      <c r="A37" s="53"/>
      <c r="B37" s="53"/>
      <c r="C37" s="53"/>
      <c r="D37" s="53"/>
      <c r="E37" s="53"/>
    </row>
    <row r="38" spans="1:5" x14ac:dyDescent="0.25">
      <c r="A38" s="64" t="s">
        <v>29</v>
      </c>
      <c r="B38" s="64"/>
      <c r="C38" s="64"/>
      <c r="D38" s="64"/>
      <c r="E38" s="5"/>
    </row>
    <row r="39" spans="1:5" x14ac:dyDescent="0.25">
      <c r="B39" s="65" t="s">
        <v>19</v>
      </c>
      <c r="C39" s="65"/>
      <c r="D39" s="65"/>
      <c r="E39" s="6" t="s">
        <v>6</v>
      </c>
    </row>
    <row r="42" spans="1:5" x14ac:dyDescent="0.25">
      <c r="A42" s="2" t="s">
        <v>40</v>
      </c>
    </row>
    <row r="43" spans="1:5" x14ac:dyDescent="0.25">
      <c r="A43" s="14" t="s">
        <v>35</v>
      </c>
    </row>
    <row r="44" spans="1:5" x14ac:dyDescent="0.25">
      <c r="A44" s="2" t="s">
        <v>42</v>
      </c>
      <c r="B44" s="21">
        <f>'2кв'!B48</f>
        <v>-24203.163000000015</v>
      </c>
    </row>
    <row r="45" spans="1:5" x14ac:dyDescent="0.25">
      <c r="A45" s="2" t="s">
        <v>80</v>
      </c>
      <c r="B45" s="16"/>
    </row>
    <row r="46" spans="1:5" x14ac:dyDescent="0.25">
      <c r="A46" s="2" t="s">
        <v>36</v>
      </c>
      <c r="B46" s="23">
        <v>53270.17</v>
      </c>
    </row>
    <row r="47" spans="1:5" ht="30" x14ac:dyDescent="0.25">
      <c r="A47" s="55" t="s">
        <v>37</v>
      </c>
      <c r="B47" s="23">
        <f>E26</f>
        <v>48842.16</v>
      </c>
    </row>
    <row r="48" spans="1:5" x14ac:dyDescent="0.25">
      <c r="A48" s="17" t="s">
        <v>39</v>
      </c>
      <c r="B48" s="20">
        <f>B44+B46-B47</f>
        <v>-19775.15300000002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19" zoomScaleSheetLayoutView="100" workbookViewId="0">
      <selection activeCell="A31" sqref="A31:E32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" style="2" customWidth="1"/>
    <col min="9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0.7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81</v>
      </c>
      <c r="B3" s="74"/>
      <c r="C3" s="74"/>
      <c r="D3" s="74"/>
      <c r="E3" s="74"/>
    </row>
    <row r="4" spans="1:5" s="1" customFormat="1" ht="15.75" x14ac:dyDescent="0.25">
      <c r="A4" s="19" t="s">
        <v>13</v>
      </c>
      <c r="B4" s="4"/>
      <c r="C4" s="4"/>
      <c r="D4" s="2"/>
      <c r="E4" s="56">
        <v>46022</v>
      </c>
    </row>
    <row r="5" spans="1:5" x14ac:dyDescent="0.25">
      <c r="A5" s="58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23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24</v>
      </c>
      <c r="B9" s="63"/>
      <c r="C9" s="63"/>
      <c r="D9" s="63"/>
      <c r="E9" s="63"/>
    </row>
    <row r="10" spans="1:5" ht="26.25" customHeight="1" x14ac:dyDescent="0.25">
      <c r="A10" s="76" t="s">
        <v>14</v>
      </c>
      <c r="B10" s="77"/>
      <c r="C10" s="77"/>
      <c r="D10" s="77"/>
      <c r="E10" s="77"/>
    </row>
    <row r="11" spans="1:5" ht="28.5" customHeight="1" x14ac:dyDescent="0.25">
      <c r="A11" s="63" t="s">
        <v>25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63" t="s">
        <v>44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9" x14ac:dyDescent="0.25">
      <c r="A17" s="63" t="s">
        <v>17</v>
      </c>
      <c r="B17" s="63"/>
      <c r="C17" s="63"/>
      <c r="D17" s="63"/>
      <c r="E17" s="63"/>
    </row>
    <row r="18" spans="1:9" ht="60.75" customHeight="1" x14ac:dyDescent="0.25">
      <c r="A18" s="63" t="s">
        <v>26</v>
      </c>
      <c r="B18" s="63"/>
      <c r="C18" s="63"/>
      <c r="D18" s="63"/>
      <c r="E18" s="63"/>
    </row>
    <row r="19" spans="1:9" ht="30" customHeight="1" x14ac:dyDescent="0.25">
      <c r="A19" s="69" t="s">
        <v>27</v>
      </c>
      <c r="B19" s="69"/>
      <c r="C19" s="69"/>
      <c r="D19" s="69"/>
      <c r="E19" s="69"/>
    </row>
    <row r="20" spans="1:9" x14ac:dyDescent="0.25">
      <c r="A20" s="69"/>
      <c r="B20" s="69"/>
      <c r="C20" s="69"/>
      <c r="D20" s="69"/>
      <c r="E20" s="69"/>
      <c r="F20" s="2">
        <v>636.70000000000005</v>
      </c>
      <c r="G20" s="2">
        <v>3</v>
      </c>
    </row>
    <row r="21" spans="1:9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9" ht="38.25" x14ac:dyDescent="0.25">
      <c r="A22" s="22" t="s">
        <v>43</v>
      </c>
      <c r="B22" s="9" t="s">
        <v>34</v>
      </c>
      <c r="C22" s="3" t="s">
        <v>4</v>
      </c>
      <c r="D22" s="3">
        <v>18.88</v>
      </c>
      <c r="E22" s="8">
        <f>D22*F20*G20</f>
        <v>36062.688000000002</v>
      </c>
    </row>
    <row r="23" spans="1:9" x14ac:dyDescent="0.25">
      <c r="A23" s="7" t="s">
        <v>38</v>
      </c>
      <c r="B23" s="9" t="s">
        <v>28</v>
      </c>
      <c r="C23" s="3" t="s">
        <v>4</v>
      </c>
      <c r="D23" s="3">
        <v>5.12</v>
      </c>
      <c r="E23" s="8">
        <f>D23*F20*G20</f>
        <v>9779.7120000000014</v>
      </c>
    </row>
    <row r="24" spans="1:9" s="18" customFormat="1" x14ac:dyDescent="0.25">
      <c r="A24" s="7" t="s">
        <v>30</v>
      </c>
      <c r="B24" s="9" t="s">
        <v>82</v>
      </c>
      <c r="C24" s="3" t="s">
        <v>31</v>
      </c>
      <c r="D24" s="3"/>
      <c r="E24" s="8">
        <v>121.5</v>
      </c>
    </row>
    <row r="25" spans="1:9" s="18" customFormat="1" x14ac:dyDescent="0.25">
      <c r="A25" s="10" t="s">
        <v>32</v>
      </c>
      <c r="B25" s="11"/>
      <c r="C25" s="12"/>
      <c r="D25" s="12"/>
      <c r="E25" s="13">
        <f>SUM(E22:E24)</f>
        <v>45963.9</v>
      </c>
    </row>
    <row r="26" spans="1:9" s="18" customFormat="1" x14ac:dyDescent="0.25">
      <c r="A26" s="2"/>
      <c r="B26" s="2"/>
      <c r="C26" s="2"/>
      <c r="D26" s="2"/>
      <c r="E26" s="2"/>
    </row>
    <row r="27" spans="1:9" s="14" customFormat="1" ht="33" customHeight="1" x14ac:dyDescent="0.25">
      <c r="A27" s="70" t="s">
        <v>86</v>
      </c>
      <c r="B27" s="70"/>
      <c r="C27" s="70"/>
      <c r="D27" s="70"/>
      <c r="E27" s="70"/>
    </row>
    <row r="28" spans="1:9" ht="28.5" customHeight="1" x14ac:dyDescent="0.25">
      <c r="A28" s="63" t="s">
        <v>21</v>
      </c>
      <c r="B28" s="63"/>
      <c r="C28" s="63"/>
      <c r="D28" s="63"/>
      <c r="E28" s="63"/>
    </row>
    <row r="29" spans="1:9" x14ac:dyDescent="0.25">
      <c r="A29" s="63" t="s">
        <v>20</v>
      </c>
      <c r="B29" s="63"/>
      <c r="C29" s="63"/>
      <c r="D29" s="63"/>
      <c r="E29" s="63"/>
    </row>
    <row r="30" spans="1:9" ht="30" customHeight="1" x14ac:dyDescent="0.25">
      <c r="A30" s="63" t="s">
        <v>33</v>
      </c>
      <c r="B30" s="63"/>
      <c r="C30" s="63"/>
      <c r="D30" s="63"/>
      <c r="E30" s="63"/>
      <c r="I30" s="2" t="s">
        <v>18</v>
      </c>
    </row>
    <row r="31" spans="1:9" x14ac:dyDescent="0.25">
      <c r="A31" s="63" t="s">
        <v>18</v>
      </c>
      <c r="B31" s="63"/>
      <c r="C31" s="63"/>
      <c r="D31" s="63"/>
      <c r="E31" s="63"/>
      <c r="F31" s="14"/>
      <c r="G31" s="14"/>
      <c r="H31" s="15"/>
    </row>
    <row r="32" spans="1:9" x14ac:dyDescent="0.25">
      <c r="A32" s="61"/>
      <c r="B32" s="61"/>
      <c r="C32" s="61"/>
      <c r="D32" s="61"/>
      <c r="E32" s="61"/>
      <c r="F32" s="14"/>
      <c r="G32" s="14"/>
      <c r="H32" s="15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64" t="s">
        <v>45</v>
      </c>
      <c r="B35" s="64"/>
      <c r="C35" s="64"/>
      <c r="D35" s="64"/>
      <c r="E35" s="5"/>
    </row>
    <row r="36" spans="1:5" x14ac:dyDescent="0.25">
      <c r="B36" s="65" t="s">
        <v>19</v>
      </c>
      <c r="C36" s="65"/>
      <c r="D36" s="65"/>
      <c r="E36" s="6" t="s">
        <v>6</v>
      </c>
    </row>
    <row r="37" spans="1:5" x14ac:dyDescent="0.25">
      <c r="A37" s="57"/>
      <c r="B37" s="57"/>
      <c r="C37" s="57"/>
      <c r="D37" s="57"/>
      <c r="E37" s="57"/>
    </row>
    <row r="38" spans="1:5" x14ac:dyDescent="0.25">
      <c r="A38" s="64" t="s">
        <v>29</v>
      </c>
      <c r="B38" s="64"/>
      <c r="C38" s="64"/>
      <c r="D38" s="64"/>
      <c r="E38" s="5"/>
    </row>
    <row r="39" spans="1:5" x14ac:dyDescent="0.25">
      <c r="B39" s="65" t="s">
        <v>19</v>
      </c>
      <c r="C39" s="65"/>
      <c r="D39" s="65"/>
      <c r="E39" s="6" t="s">
        <v>6</v>
      </c>
    </row>
    <row r="42" spans="1:5" x14ac:dyDescent="0.25">
      <c r="A42" s="2" t="s">
        <v>40</v>
      </c>
    </row>
    <row r="43" spans="1:5" x14ac:dyDescent="0.25">
      <c r="A43" s="14" t="s">
        <v>35</v>
      </c>
    </row>
    <row r="44" spans="1:5" x14ac:dyDescent="0.25">
      <c r="A44" s="2" t="s">
        <v>42</v>
      </c>
      <c r="B44" s="21">
        <f>'3кв'!B48</f>
        <v>-19775.15300000002</v>
      </c>
    </row>
    <row r="45" spans="1:5" x14ac:dyDescent="0.25">
      <c r="A45" s="2" t="s">
        <v>80</v>
      </c>
      <c r="B45" s="16"/>
    </row>
    <row r="46" spans="1:5" x14ac:dyDescent="0.25">
      <c r="A46" s="2" t="s">
        <v>36</v>
      </c>
      <c r="B46" s="23">
        <v>46208.4</v>
      </c>
    </row>
    <row r="47" spans="1:5" ht="30" x14ac:dyDescent="0.25">
      <c r="A47" s="59" t="s">
        <v>37</v>
      </c>
      <c r="B47" s="23">
        <f>E25</f>
        <v>45963.9</v>
      </c>
    </row>
    <row r="48" spans="1:5" x14ac:dyDescent="0.25">
      <c r="A48" s="17" t="s">
        <v>39</v>
      </c>
      <c r="B48" s="20">
        <f>B44+B46-B47</f>
        <v>-19530.65300000002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topLeftCell="A7" zoomScaleSheetLayoutView="100" workbookViewId="0">
      <selection activeCell="B34" sqref="B34"/>
    </sheetView>
  </sheetViews>
  <sheetFormatPr defaultRowHeight="15.75" x14ac:dyDescent="0.25"/>
  <cols>
    <col min="1" max="1" width="10.5703125" style="30" customWidth="1"/>
    <col min="2" max="2" width="65.7109375" style="30" customWidth="1"/>
    <col min="3" max="3" width="16.140625" style="30" customWidth="1"/>
    <col min="4" max="4" width="14.85546875" style="30" customWidth="1"/>
    <col min="5" max="5" width="38.28515625" style="30" customWidth="1"/>
    <col min="6" max="6" width="12.42578125" style="30" customWidth="1"/>
    <col min="7" max="7" width="12" style="30" customWidth="1"/>
    <col min="8" max="8" width="13.5703125" style="30" customWidth="1"/>
    <col min="9" max="16384" width="9.140625" style="30"/>
  </cols>
  <sheetData>
    <row r="1" spans="1:6" x14ac:dyDescent="0.25">
      <c r="A1" s="79" t="s">
        <v>47</v>
      </c>
      <c r="B1" s="79"/>
      <c r="C1" s="79"/>
      <c r="D1" s="29"/>
    </row>
    <row r="2" spans="1:6" x14ac:dyDescent="0.25">
      <c r="A2" s="80" t="s">
        <v>48</v>
      </c>
      <c r="B2" s="80"/>
      <c r="C2" s="80"/>
      <c r="D2" s="31"/>
    </row>
    <row r="3" spans="1:6" x14ac:dyDescent="0.25">
      <c r="A3" s="80" t="s">
        <v>83</v>
      </c>
      <c r="B3" s="80"/>
      <c r="C3" s="80"/>
      <c r="D3" s="31"/>
    </row>
    <row r="4" spans="1:6" x14ac:dyDescent="0.25">
      <c r="A4" s="79" t="s">
        <v>62</v>
      </c>
      <c r="B4" s="79"/>
      <c r="C4" s="79"/>
      <c r="D4" s="29"/>
      <c r="E4" s="62"/>
      <c r="F4" s="32"/>
    </row>
    <row r="5" spans="1:6" x14ac:dyDescent="0.25">
      <c r="A5" s="81"/>
      <c r="B5" s="81"/>
      <c r="C5" s="81"/>
      <c r="D5" s="1"/>
      <c r="E5" s="62"/>
      <c r="F5" s="32"/>
    </row>
    <row r="6" spans="1:6" x14ac:dyDescent="0.25">
      <c r="A6" s="31"/>
      <c r="B6" s="33" t="s">
        <v>49</v>
      </c>
      <c r="C6" s="34">
        <f>'1кв'!B47</f>
        <v>8952.7199999999993</v>
      </c>
      <c r="D6" s="35"/>
      <c r="E6" s="62"/>
      <c r="F6" s="32"/>
    </row>
    <row r="7" spans="1:6" x14ac:dyDescent="0.25">
      <c r="A7" s="36" t="s">
        <v>50</v>
      </c>
      <c r="B7" s="33" t="s">
        <v>91</v>
      </c>
      <c r="C7" s="34"/>
      <c r="D7" s="35"/>
      <c r="E7" s="62"/>
      <c r="F7" s="32"/>
    </row>
    <row r="8" spans="1:6" x14ac:dyDescent="0.25">
      <c r="B8" s="37" t="s">
        <v>51</v>
      </c>
      <c r="C8" s="38">
        <f>'1кв'!B49+'2кв'!B46+'3кв'!B46+'4кв'!B46</f>
        <v>189570.68</v>
      </c>
      <c r="D8" s="39"/>
    </row>
    <row r="9" spans="1:6" x14ac:dyDescent="0.25">
      <c r="A9" s="40"/>
      <c r="B9" s="37" t="s">
        <v>52</v>
      </c>
      <c r="C9" s="41">
        <f>SUM(C7:C8)</f>
        <v>189570.68</v>
      </c>
      <c r="D9" s="35"/>
    </row>
    <row r="10" spans="1:6" x14ac:dyDescent="0.25">
      <c r="A10" s="1"/>
      <c r="B10" s="78"/>
      <c r="C10" s="78"/>
      <c r="D10" s="42"/>
    </row>
    <row r="11" spans="1:6" x14ac:dyDescent="0.25">
      <c r="A11" s="43" t="s">
        <v>53</v>
      </c>
      <c r="B11" s="22" t="s">
        <v>43</v>
      </c>
      <c r="C11" s="44">
        <f>'1кв'!E22+'2кв'!E22+'3кв'!E22+'4кв'!E22</f>
        <v>140315.943</v>
      </c>
      <c r="D11" s="42"/>
    </row>
    <row r="12" spans="1:6" x14ac:dyDescent="0.25">
      <c r="A12" s="43"/>
      <c r="B12" s="45" t="s">
        <v>54</v>
      </c>
      <c r="C12" s="44">
        <f>'1кв'!E23+'2кв'!E23+'3кв'!E23+'4кв'!E23</f>
        <v>37437.96</v>
      </c>
      <c r="D12" s="42"/>
    </row>
    <row r="13" spans="1:6" x14ac:dyDescent="0.25">
      <c r="A13" s="43"/>
      <c r="B13" s="45" t="s">
        <v>30</v>
      </c>
      <c r="C13" s="44">
        <f>'1кв'!E24+'2кв'!E24+'3кв'!E24+'4кв'!E24</f>
        <v>8951.67</v>
      </c>
      <c r="D13" s="42"/>
    </row>
    <row r="14" spans="1:6" x14ac:dyDescent="0.25">
      <c r="A14" s="43"/>
      <c r="B14" s="45" t="s">
        <v>85</v>
      </c>
      <c r="C14" s="44">
        <f>'1кв'!E26+'1кв'!E27+'3кв'!E25</f>
        <v>11848.48</v>
      </c>
      <c r="D14" s="42"/>
    </row>
    <row r="15" spans="1:6" x14ac:dyDescent="0.25">
      <c r="A15" s="43"/>
      <c r="B15" s="45" t="s">
        <v>55</v>
      </c>
      <c r="C15" s="44">
        <f>'1кв'!E25</f>
        <v>19500</v>
      </c>
      <c r="D15" s="42"/>
    </row>
    <row r="16" spans="1:6" x14ac:dyDescent="0.25">
      <c r="A16" s="43"/>
      <c r="B16" s="45" t="s">
        <v>56</v>
      </c>
      <c r="C16" s="44"/>
      <c r="D16" s="42"/>
    </row>
    <row r="17" spans="1:4" x14ac:dyDescent="0.25">
      <c r="A17" s="43"/>
      <c r="B17" s="7" t="s">
        <v>69</v>
      </c>
      <c r="C17" s="44">
        <f>'1кв'!E25</f>
        <v>19500</v>
      </c>
      <c r="D17" s="42"/>
    </row>
    <row r="18" spans="1:4" x14ac:dyDescent="0.25">
      <c r="A18" s="43"/>
      <c r="B18" s="7"/>
      <c r="C18" s="44"/>
      <c r="D18" s="42"/>
    </row>
    <row r="19" spans="1:4" x14ac:dyDescent="0.25">
      <c r="A19" s="43"/>
      <c r="B19" s="45"/>
      <c r="C19" s="44"/>
      <c r="D19" s="42"/>
    </row>
    <row r="20" spans="1:4" x14ac:dyDescent="0.25">
      <c r="A20" s="43"/>
      <c r="B20" s="45" t="s">
        <v>57</v>
      </c>
      <c r="C20" s="44">
        <f>SUM(C11:C15)</f>
        <v>218054.05300000001</v>
      </c>
      <c r="D20" s="42"/>
    </row>
    <row r="21" spans="1:4" x14ac:dyDescent="0.25">
      <c r="A21" s="1"/>
      <c r="B21" s="46" t="s">
        <v>84</v>
      </c>
      <c r="C21" s="47">
        <f>C6+C9-C20</f>
        <v>-19530.65300000002</v>
      </c>
      <c r="D21" s="42"/>
    </row>
    <row r="22" spans="1:4" x14ac:dyDescent="0.25">
      <c r="A22" s="1"/>
      <c r="B22" s="36"/>
      <c r="C22" s="36"/>
      <c r="D22" s="42"/>
    </row>
    <row r="23" spans="1:4" x14ac:dyDescent="0.25">
      <c r="A23" s="1"/>
      <c r="B23" s="48" t="s">
        <v>58</v>
      </c>
      <c r="C23" s="48"/>
      <c r="D23" s="42"/>
    </row>
    <row r="24" spans="1:4" x14ac:dyDescent="0.25">
      <c r="A24" s="1"/>
      <c r="B24" s="48" t="s">
        <v>59</v>
      </c>
      <c r="C24" s="49">
        <v>17032.5</v>
      </c>
      <c r="D24" s="42"/>
    </row>
    <row r="25" spans="1:4" x14ac:dyDescent="0.25">
      <c r="A25" s="1"/>
      <c r="B25" s="50" t="s">
        <v>87</v>
      </c>
      <c r="C25" s="51">
        <v>30424.53</v>
      </c>
      <c r="D25" s="42"/>
    </row>
    <row r="26" spans="1:4" x14ac:dyDescent="0.25">
      <c r="A26" s="1"/>
      <c r="B26" s="48" t="s">
        <v>60</v>
      </c>
      <c r="C26" s="52">
        <f>C25-C24</f>
        <v>13392.029999999999</v>
      </c>
      <c r="D26" s="42"/>
    </row>
    <row r="27" spans="1:4" x14ac:dyDescent="0.25">
      <c r="A27" s="1"/>
      <c r="B27" s="36"/>
      <c r="C27" s="36"/>
      <c r="D27" s="42"/>
    </row>
    <row r="28" spans="1:4" x14ac:dyDescent="0.25">
      <c r="A28" s="1" t="s">
        <v>61</v>
      </c>
      <c r="B28" s="36" t="s">
        <v>88</v>
      </c>
      <c r="C28" s="36"/>
      <c r="D28" s="42"/>
    </row>
    <row r="29" spans="1:4" x14ac:dyDescent="0.25">
      <c r="A29" s="1"/>
      <c r="B29" s="36" t="s">
        <v>89</v>
      </c>
      <c r="C29" s="36"/>
      <c r="D29" s="42"/>
    </row>
    <row r="30" spans="1:4" x14ac:dyDescent="0.25">
      <c r="A30" s="1"/>
      <c r="B30" s="36" t="s">
        <v>90</v>
      </c>
      <c r="C30" s="36"/>
      <c r="D30" s="42"/>
    </row>
    <row r="31" spans="1:4" x14ac:dyDescent="0.25">
      <c r="A31" s="1"/>
      <c r="B31" s="50"/>
      <c r="C31" s="36"/>
      <c r="D31" s="42"/>
    </row>
    <row r="32" spans="1:4" x14ac:dyDescent="0.25">
      <c r="A32" s="1"/>
      <c r="B32" s="36"/>
      <c r="C32" s="36"/>
      <c r="D32" s="42"/>
    </row>
    <row r="33" spans="1:4" x14ac:dyDescent="0.25">
      <c r="A33" s="1"/>
      <c r="B33" s="36"/>
      <c r="C33" s="36"/>
      <c r="D33" s="42"/>
    </row>
    <row r="34" spans="1:4" x14ac:dyDescent="0.25">
      <c r="A34" s="1"/>
      <c r="B34" s="36"/>
      <c r="C34" s="36"/>
      <c r="D34" s="42"/>
    </row>
    <row r="35" spans="1:4" x14ac:dyDescent="0.25">
      <c r="A35" s="1"/>
      <c r="B35" s="36"/>
      <c r="C35" s="36"/>
      <c r="D35" s="42"/>
    </row>
    <row r="36" spans="1:4" x14ac:dyDescent="0.25">
      <c r="A36" s="1"/>
      <c r="B36" s="36"/>
      <c r="C36" s="36"/>
      <c r="D36" s="4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2026-02-21T11:09:49Z</dcterms:modified>
</cp:coreProperties>
</file>